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FINANCIJE\Lokup2023\OBRASCI 2023\01.01.-31.12\Konsolidacija\"/>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38640" windowHeight="21120" firstSheet="1" activeTab="6"/>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workbook>
</file>

<file path=xl/calcChain.xml><?xml version="1.0" encoding="utf-8"?>
<calcChain xmlns="http://schemas.openxmlformats.org/spreadsheetml/2006/main">
  <c r="L1447" i="9" l="1"/>
  <c r="J1447" i="9"/>
  <c r="F317" i="9"/>
  <c r="F316" i="9" s="1"/>
  <c r="F315" i="9"/>
  <c r="F314" i="9" s="1"/>
  <c r="F313" i="9"/>
  <c r="F312" i="9"/>
  <c r="F311" i="9" s="1"/>
  <c r="F310" i="9"/>
  <c r="F309" i="9"/>
  <c r="H308" i="9"/>
  <c r="G308" i="9"/>
  <c r="F308" i="9"/>
  <c r="E308" i="9"/>
  <c r="B308" i="9" s="1"/>
  <c r="F307" i="9"/>
  <c r="H306" i="9"/>
  <c r="G306" i="9"/>
  <c r="E306" i="9" s="1"/>
  <c r="B306" i="9" s="1"/>
  <c r="F306" i="9"/>
  <c r="H305" i="9"/>
  <c r="E305" i="9" s="1"/>
  <c r="G305" i="9"/>
  <c r="F305" i="9"/>
  <c r="B305" i="9"/>
  <c r="H304" i="9"/>
  <c r="G304" i="9"/>
  <c r="F304" i="9"/>
  <c r="E304" i="9"/>
  <c r="B304" i="9" s="1"/>
  <c r="H303" i="9"/>
  <c r="G303" i="9"/>
  <c r="E303" i="9" s="1"/>
  <c r="F303" i="9"/>
  <c r="H302" i="9"/>
  <c r="G302" i="9"/>
  <c r="F302" i="9"/>
  <c r="H301" i="9"/>
  <c r="E301" i="9" s="1"/>
  <c r="B301" i="9" s="1"/>
  <c r="G301" i="9"/>
  <c r="F301" i="9"/>
  <c r="H300" i="9"/>
  <c r="G300" i="9"/>
  <c r="F300" i="9"/>
  <c r="H299" i="9"/>
  <c r="G299" i="9"/>
  <c r="F299" i="9"/>
  <c r="H298" i="9"/>
  <c r="G298" i="9"/>
  <c r="E298" i="9" s="1"/>
  <c r="B298" i="9" s="1"/>
  <c r="F298" i="9"/>
  <c r="H297" i="9"/>
  <c r="G297" i="9"/>
  <c r="F297" i="9"/>
  <c r="H296" i="9"/>
  <c r="G296" i="9"/>
  <c r="F296" i="9"/>
  <c r="E296" i="9"/>
  <c r="B296" i="9" s="1"/>
  <c r="H295" i="9"/>
  <c r="G295" i="9"/>
  <c r="F295" i="9"/>
  <c r="H294" i="9"/>
  <c r="G294" i="9"/>
  <c r="E294" i="9" s="1"/>
  <c r="B294" i="9" s="1"/>
  <c r="F294" i="9"/>
  <c r="H293" i="9"/>
  <c r="E293" i="9" s="1"/>
  <c r="B293" i="9" s="1"/>
  <c r="G293" i="9"/>
  <c r="F293" i="9"/>
  <c r="H292" i="9"/>
  <c r="G292" i="9"/>
  <c r="F292" i="9"/>
  <c r="H291" i="9"/>
  <c r="E291" i="9" s="1"/>
  <c r="B291" i="9" s="1"/>
  <c r="G291" i="9"/>
  <c r="F291" i="9"/>
  <c r="F290" i="9"/>
  <c r="F289" i="9"/>
  <c r="H288" i="9"/>
  <c r="G288" i="9"/>
  <c r="E288" i="9" s="1"/>
  <c r="B288" i="9" s="1"/>
  <c r="F288" i="9"/>
  <c r="H287" i="9"/>
  <c r="G287" i="9"/>
  <c r="F287" i="9"/>
  <c r="H286" i="9"/>
  <c r="G286" i="9"/>
  <c r="F286" i="9"/>
  <c r="H285" i="9"/>
  <c r="G285" i="9"/>
  <c r="F285" i="9"/>
  <c r="F284" i="9"/>
  <c r="H283" i="9"/>
  <c r="G283" i="9"/>
  <c r="E283" i="9" s="1"/>
  <c r="B283" i="9" s="1"/>
  <c r="F283" i="9"/>
  <c r="H282" i="9"/>
  <c r="G282" i="9"/>
  <c r="F282" i="9"/>
  <c r="F277" i="9" s="1"/>
  <c r="H281" i="9"/>
  <c r="G281" i="9"/>
  <c r="E281" i="9" s="1"/>
  <c r="B281" i="9" s="1"/>
  <c r="F281" i="9"/>
  <c r="F280" i="9"/>
  <c r="F279" i="9"/>
  <c r="F278" i="9"/>
  <c r="F276" i="9"/>
  <c r="L275" i="9"/>
  <c r="F275" i="9" s="1"/>
  <c r="H275" i="9"/>
  <c r="F274" i="9"/>
  <c r="I273" i="9"/>
  <c r="H273" i="9"/>
  <c r="F273" i="9"/>
  <c r="E272" i="9"/>
  <c r="M271" i="9"/>
  <c r="F271" i="9" s="1"/>
  <c r="B271" i="9" s="1"/>
  <c r="L271" i="9"/>
  <c r="E271" i="9"/>
  <c r="M270" i="9"/>
  <c r="L270" i="9"/>
  <c r="F270" i="9"/>
  <c r="E270" i="9"/>
  <c r="B270" i="9" s="1"/>
  <c r="M269" i="9"/>
  <c r="L269" i="9"/>
  <c r="F269" i="9"/>
  <c r="B269" i="9" s="1"/>
  <c r="E269" i="9"/>
  <c r="M268" i="9"/>
  <c r="L268" i="9"/>
  <c r="F268" i="9" s="1"/>
  <c r="B268" i="9" s="1"/>
  <c r="E268" i="9"/>
  <c r="M267" i="9"/>
  <c r="F267" i="9" s="1"/>
  <c r="L267" i="9"/>
  <c r="E267" i="9"/>
  <c r="B267" i="9"/>
  <c r="M266" i="9"/>
  <c r="L266" i="9"/>
  <c r="F266" i="9"/>
  <c r="E266" i="9"/>
  <c r="B266" i="9" s="1"/>
  <c r="M265" i="9"/>
  <c r="L265" i="9"/>
  <c r="F265" i="9"/>
  <c r="B265" i="9" s="1"/>
  <c r="E265" i="9"/>
  <c r="M264" i="9"/>
  <c r="L264" i="9"/>
  <c r="F264" i="9" s="1"/>
  <c r="B264" i="9" s="1"/>
  <c r="E264" i="9"/>
  <c r="M263" i="9"/>
  <c r="F263" i="9" s="1"/>
  <c r="B263" i="9" s="1"/>
  <c r="L263" i="9"/>
  <c r="E263" i="9"/>
  <c r="M262" i="9"/>
  <c r="L262" i="9"/>
  <c r="F262" i="9"/>
  <c r="E262" i="9"/>
  <c r="B262" i="9" s="1"/>
  <c r="M261" i="9"/>
  <c r="L261" i="9"/>
  <c r="F261" i="9"/>
  <c r="B261" i="9" s="1"/>
  <c r="E261" i="9"/>
  <c r="M260" i="9"/>
  <c r="L260" i="9"/>
  <c r="F260" i="9" s="1"/>
  <c r="B260" i="9" s="1"/>
  <c r="E260" i="9"/>
  <c r="M259" i="9"/>
  <c r="F259" i="9" s="1"/>
  <c r="L259" i="9"/>
  <c r="E259" i="9"/>
  <c r="B259" i="9"/>
  <c r="M258" i="9"/>
  <c r="L258" i="9"/>
  <c r="F258" i="9"/>
  <c r="E258" i="9"/>
  <c r="B258" i="9" s="1"/>
  <c r="M257" i="9"/>
  <c r="L257" i="9"/>
  <c r="F257" i="9"/>
  <c r="B257" i="9" s="1"/>
  <c r="E257" i="9"/>
  <c r="M256" i="9"/>
  <c r="L256" i="9"/>
  <c r="F256" i="9" s="1"/>
  <c r="B256" i="9" s="1"/>
  <c r="E256" i="9"/>
  <c r="M255" i="9"/>
  <c r="L255" i="9"/>
  <c r="E255" i="9"/>
  <c r="M254" i="9"/>
  <c r="L254" i="9"/>
  <c r="F254" i="9"/>
  <c r="E254" i="9"/>
  <c r="B254" i="9" s="1"/>
  <c r="M253" i="9"/>
  <c r="L253" i="9"/>
  <c r="F253" i="9"/>
  <c r="B253" i="9" s="1"/>
  <c r="E253" i="9"/>
  <c r="M252" i="9"/>
  <c r="L252" i="9"/>
  <c r="F252" i="9" s="1"/>
  <c r="B252" i="9" s="1"/>
  <c r="E252" i="9"/>
  <c r="M251" i="9"/>
  <c r="F251" i="9" s="1"/>
  <c r="L251" i="9"/>
  <c r="E251" i="9"/>
  <c r="B251" i="9"/>
  <c r="M250" i="9"/>
  <c r="L250" i="9"/>
  <c r="F250" i="9"/>
  <c r="E250" i="9"/>
  <c r="B250" i="9" s="1"/>
  <c r="M249" i="9"/>
  <c r="L249" i="9"/>
  <c r="F249" i="9"/>
  <c r="B249" i="9" s="1"/>
  <c r="E249" i="9"/>
  <c r="M248" i="9"/>
  <c r="L248" i="9"/>
  <c r="F248" i="9" s="1"/>
  <c r="B248" i="9" s="1"/>
  <c r="E248" i="9"/>
  <c r="M247" i="9"/>
  <c r="F247" i="9" s="1"/>
  <c r="B247" i="9" s="1"/>
  <c r="L247" i="9"/>
  <c r="E247" i="9"/>
  <c r="M246" i="9"/>
  <c r="L246" i="9"/>
  <c r="F246" i="9"/>
  <c r="E246" i="9"/>
  <c r="B246" i="9" s="1"/>
  <c r="M245" i="9"/>
  <c r="L245" i="9"/>
  <c r="F245" i="9"/>
  <c r="B245" i="9" s="1"/>
  <c r="E245" i="9"/>
  <c r="M244" i="9"/>
  <c r="L244" i="9"/>
  <c r="F244" i="9" s="1"/>
  <c r="B244" i="9" s="1"/>
  <c r="E244" i="9"/>
  <c r="M243" i="9"/>
  <c r="F243" i="9" s="1"/>
  <c r="L243" i="9"/>
  <c r="E243" i="9"/>
  <c r="B243" i="9"/>
  <c r="M242" i="9"/>
  <c r="L242" i="9"/>
  <c r="F242" i="9"/>
  <c r="E242" i="9"/>
  <c r="B242" i="9" s="1"/>
  <c r="M241" i="9"/>
  <c r="L241" i="9"/>
  <c r="F241" i="9"/>
  <c r="B241" i="9" s="1"/>
  <c r="E241" i="9"/>
  <c r="M240" i="9"/>
  <c r="L240" i="9"/>
  <c r="F240" i="9" s="1"/>
  <c r="B240" i="9" s="1"/>
  <c r="E240" i="9"/>
  <c r="M239" i="9"/>
  <c r="F239" i="9" s="1"/>
  <c r="B239" i="9" s="1"/>
  <c r="L239" i="9"/>
  <c r="E239" i="9"/>
  <c r="M238" i="9"/>
  <c r="L238" i="9"/>
  <c r="F238" i="9"/>
  <c r="E238" i="9"/>
  <c r="B238" i="9" s="1"/>
  <c r="M237" i="9"/>
  <c r="L237" i="9"/>
  <c r="F237" i="9"/>
  <c r="B237" i="9" s="1"/>
  <c r="E237" i="9"/>
  <c r="M236" i="9"/>
  <c r="L236" i="9"/>
  <c r="F236" i="9" s="1"/>
  <c r="B236" i="9" s="1"/>
  <c r="E236" i="9"/>
  <c r="M235" i="9"/>
  <c r="F235" i="9" s="1"/>
  <c r="L235" i="9"/>
  <c r="E235" i="9"/>
  <c r="B235" i="9"/>
  <c r="M234" i="9"/>
  <c r="L234" i="9"/>
  <c r="F234" i="9"/>
  <c r="E234" i="9"/>
  <c r="B234" i="9" s="1"/>
  <c r="M233" i="9"/>
  <c r="L233" i="9"/>
  <c r="F233" i="9"/>
  <c r="B233" i="9" s="1"/>
  <c r="E233" i="9"/>
  <c r="M232" i="9"/>
  <c r="L232" i="9"/>
  <c r="F232" i="9" s="1"/>
  <c r="B232" i="9" s="1"/>
  <c r="E232" i="9"/>
  <c r="M231" i="9"/>
  <c r="F231" i="9" s="1"/>
  <c r="B231" i="9" s="1"/>
  <c r="L231" i="9"/>
  <c r="E231" i="9"/>
  <c r="M230" i="9"/>
  <c r="L230" i="9"/>
  <c r="F230" i="9"/>
  <c r="E230" i="9"/>
  <c r="B230" i="9" s="1"/>
  <c r="M229" i="9"/>
  <c r="L229" i="9"/>
  <c r="F229" i="9"/>
  <c r="B229" i="9" s="1"/>
  <c r="E229" i="9"/>
  <c r="M228" i="9"/>
  <c r="L228" i="9"/>
  <c r="F228" i="9" s="1"/>
  <c r="B228" i="9" s="1"/>
  <c r="E228" i="9"/>
  <c r="M227" i="9"/>
  <c r="L227" i="9"/>
  <c r="E227" i="9"/>
  <c r="M226" i="9"/>
  <c r="L226" i="9"/>
  <c r="F226" i="9" s="1"/>
  <c r="E226" i="9"/>
  <c r="M225" i="9"/>
  <c r="L225" i="9"/>
  <c r="F225" i="9"/>
  <c r="B225" i="9" s="1"/>
  <c r="E225" i="9"/>
  <c r="M224" i="9"/>
  <c r="L224" i="9"/>
  <c r="F224" i="9" s="1"/>
  <c r="B224" i="9" s="1"/>
  <c r="E224" i="9"/>
  <c r="M223" i="9"/>
  <c r="L223" i="9"/>
  <c r="E223" i="9"/>
  <c r="M222" i="9"/>
  <c r="L222" i="9"/>
  <c r="F222" i="9"/>
  <c r="E222" i="9"/>
  <c r="B222" i="9" s="1"/>
  <c r="M221" i="9"/>
  <c r="L221" i="9"/>
  <c r="F221" i="9" s="1"/>
  <c r="B221" i="9" s="1"/>
  <c r="E221" i="9"/>
  <c r="M220" i="9"/>
  <c r="L220" i="9"/>
  <c r="F220" i="9" s="1"/>
  <c r="B220" i="9" s="1"/>
  <c r="E220" i="9"/>
  <c r="M219" i="9"/>
  <c r="L219" i="9"/>
  <c r="E219" i="9"/>
  <c r="M218" i="9"/>
  <c r="L218" i="9"/>
  <c r="F218" i="9"/>
  <c r="E218" i="9"/>
  <c r="B218" i="9" s="1"/>
  <c r="M217" i="9"/>
  <c r="L217" i="9"/>
  <c r="E217" i="9"/>
  <c r="M216" i="9"/>
  <c r="L216" i="9"/>
  <c r="F216" i="9" s="1"/>
  <c r="B216" i="9" s="1"/>
  <c r="E216" i="9"/>
  <c r="M215" i="9"/>
  <c r="L215" i="9"/>
  <c r="E215" i="9"/>
  <c r="M214" i="9"/>
  <c r="L214" i="9"/>
  <c r="F214" i="9"/>
  <c r="E214" i="9"/>
  <c r="B214" i="9" s="1"/>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F159" i="9"/>
  <c r="E159" i="9"/>
  <c r="B159" i="9" s="1"/>
  <c r="H158" i="9"/>
  <c r="G158" i="9"/>
  <c r="F158" i="9"/>
  <c r="E158" i="9"/>
  <c r="B158" i="9" s="1"/>
  <c r="H157" i="9"/>
  <c r="G157" i="9"/>
  <c r="E157" i="9" s="1"/>
  <c r="B157" i="9" s="1"/>
  <c r="F157" i="9"/>
  <c r="H156" i="9"/>
  <c r="G156" i="9"/>
  <c r="E156" i="9" s="1"/>
  <c r="B156" i="9" s="1"/>
  <c r="F156" i="9"/>
  <c r="H155" i="9"/>
  <c r="G155" i="9"/>
  <c r="F155" i="9"/>
  <c r="E155" i="9"/>
  <c r="B155" i="9" s="1"/>
  <c r="H154" i="9"/>
  <c r="G154" i="9"/>
  <c r="F154" i="9"/>
  <c r="E154" i="9"/>
  <c r="B154" i="9" s="1"/>
  <c r="H153" i="9"/>
  <c r="G153" i="9"/>
  <c r="E153" i="9" s="1"/>
  <c r="B153" i="9" s="1"/>
  <c r="F153" i="9"/>
  <c r="H152" i="9"/>
  <c r="G152" i="9"/>
  <c r="E152" i="9" s="1"/>
  <c r="B152" i="9" s="1"/>
  <c r="F152" i="9"/>
  <c r="H151" i="9"/>
  <c r="G151" i="9"/>
  <c r="F151" i="9"/>
  <c r="E151" i="9"/>
  <c r="B151" i="9" s="1"/>
  <c r="H150" i="9"/>
  <c r="G150" i="9"/>
  <c r="F150" i="9"/>
  <c r="E150" i="9"/>
  <c r="B150" i="9" s="1"/>
  <c r="H149" i="9"/>
  <c r="G149" i="9"/>
  <c r="E149" i="9" s="1"/>
  <c r="B149" i="9" s="1"/>
  <c r="F149" i="9"/>
  <c r="H148" i="9"/>
  <c r="G148" i="9"/>
  <c r="E148" i="9" s="1"/>
  <c r="B148" i="9" s="1"/>
  <c r="F148" i="9"/>
  <c r="H147" i="9"/>
  <c r="G147" i="9"/>
  <c r="F147" i="9"/>
  <c r="E147" i="9"/>
  <c r="B147" i="9" s="1"/>
  <c r="H146" i="9"/>
  <c r="G146" i="9"/>
  <c r="F146" i="9"/>
  <c r="E146" i="9"/>
  <c r="B146" i="9" s="1"/>
  <c r="H145" i="9"/>
  <c r="G145" i="9"/>
  <c r="E145" i="9" s="1"/>
  <c r="B145" i="9" s="1"/>
  <c r="F145" i="9"/>
  <c r="H144" i="9"/>
  <c r="G144" i="9"/>
  <c r="E144" i="9" s="1"/>
  <c r="B144" i="9" s="1"/>
  <c r="F144" i="9"/>
  <c r="F143" i="9"/>
  <c r="H142" i="9"/>
  <c r="G142" i="9"/>
  <c r="F142" i="9"/>
  <c r="E142" i="9"/>
  <c r="B142" i="9" s="1"/>
  <c r="H141" i="9"/>
  <c r="G141" i="9"/>
  <c r="E141" i="9" s="1"/>
  <c r="B141" i="9" s="1"/>
  <c r="F141" i="9"/>
  <c r="H140" i="9"/>
  <c r="G140" i="9"/>
  <c r="E140" i="9" s="1"/>
  <c r="B140" i="9" s="1"/>
  <c r="F140" i="9"/>
  <c r="H139" i="9"/>
  <c r="G139" i="9"/>
  <c r="F139" i="9"/>
  <c r="E139" i="9"/>
  <c r="B139" i="9" s="1"/>
  <c r="H138" i="9"/>
  <c r="G138" i="9"/>
  <c r="F138" i="9"/>
  <c r="E138" i="9"/>
  <c r="B138" i="9" s="1"/>
  <c r="H137" i="9"/>
  <c r="G137" i="9"/>
  <c r="E137" i="9" s="1"/>
  <c r="B137" i="9" s="1"/>
  <c r="F137" i="9"/>
  <c r="H136" i="9"/>
  <c r="G136" i="9"/>
  <c r="E136" i="9" s="1"/>
  <c r="B136" i="9" s="1"/>
  <c r="F136" i="9"/>
  <c r="H135" i="9"/>
  <c r="G135" i="9"/>
  <c r="F135" i="9"/>
  <c r="E135" i="9"/>
  <c r="B135" i="9" s="1"/>
  <c r="H134" i="9"/>
  <c r="G134" i="9"/>
  <c r="F134" i="9"/>
  <c r="E134" i="9"/>
  <c r="B134" i="9" s="1"/>
  <c r="H133" i="9"/>
  <c r="G133" i="9"/>
  <c r="E133" i="9" s="1"/>
  <c r="B133" i="9" s="1"/>
  <c r="F133" i="9"/>
  <c r="H132" i="9"/>
  <c r="G132" i="9"/>
  <c r="E132" i="9" s="1"/>
  <c r="B132" i="9" s="1"/>
  <c r="F132" i="9"/>
  <c r="H131" i="9"/>
  <c r="G131" i="9"/>
  <c r="F131" i="9"/>
  <c r="E131" i="9"/>
  <c r="B131" i="9" s="1"/>
  <c r="H130" i="9"/>
  <c r="G130" i="9"/>
  <c r="F130" i="9"/>
  <c r="E130" i="9"/>
  <c r="B130" i="9" s="1"/>
  <c r="H129" i="9"/>
  <c r="G129" i="9"/>
  <c r="E129" i="9" s="1"/>
  <c r="B129" i="9" s="1"/>
  <c r="F129" i="9"/>
  <c r="H128" i="9"/>
  <c r="G128" i="9"/>
  <c r="E128" i="9" s="1"/>
  <c r="B128" i="9" s="1"/>
  <c r="F128" i="9"/>
  <c r="H127" i="9"/>
  <c r="G127" i="9"/>
  <c r="F127" i="9"/>
  <c r="E127" i="9"/>
  <c r="B127" i="9" s="1"/>
  <c r="H126" i="9"/>
  <c r="G126" i="9"/>
  <c r="F126" i="9"/>
  <c r="E126" i="9"/>
  <c r="B126" i="9" s="1"/>
  <c r="H125" i="9"/>
  <c r="G125" i="9"/>
  <c r="E125" i="9" s="1"/>
  <c r="B125" i="9" s="1"/>
  <c r="F125" i="9"/>
  <c r="H124" i="9"/>
  <c r="G124" i="9"/>
  <c r="E124" i="9" s="1"/>
  <c r="B124" i="9" s="1"/>
  <c r="F124" i="9"/>
  <c r="H123" i="9"/>
  <c r="G123" i="9"/>
  <c r="F123" i="9"/>
  <c r="E123" i="9"/>
  <c r="B123" i="9" s="1"/>
  <c r="H122" i="9"/>
  <c r="G122" i="9"/>
  <c r="F122" i="9"/>
  <c r="E122" i="9"/>
  <c r="B122" i="9" s="1"/>
  <c r="H121" i="9"/>
  <c r="G121" i="9"/>
  <c r="E121" i="9" s="1"/>
  <c r="B121" i="9" s="1"/>
  <c r="F121" i="9"/>
  <c r="H120" i="9"/>
  <c r="G120" i="9"/>
  <c r="E120" i="9" s="1"/>
  <c r="B120" i="9" s="1"/>
  <c r="F120" i="9"/>
  <c r="H119" i="9"/>
  <c r="E119" i="9" s="1"/>
  <c r="B119" i="9" s="1"/>
  <c r="G119" i="9"/>
  <c r="F119" i="9"/>
  <c r="H118" i="9"/>
  <c r="G118" i="9"/>
  <c r="F118" i="9"/>
  <c r="E118" i="9"/>
  <c r="B118" i="9" s="1"/>
  <c r="H117" i="9"/>
  <c r="G117" i="9"/>
  <c r="E117" i="9" s="1"/>
  <c r="B117" i="9" s="1"/>
  <c r="F117" i="9"/>
  <c r="H116" i="9"/>
  <c r="G116" i="9"/>
  <c r="E116" i="9" s="1"/>
  <c r="B116" i="9" s="1"/>
  <c r="F116" i="9"/>
  <c r="H115" i="9"/>
  <c r="E115" i="9" s="1"/>
  <c r="B115" i="9" s="1"/>
  <c r="G115" i="9"/>
  <c r="F115" i="9"/>
  <c r="H114" i="9"/>
  <c r="G114" i="9"/>
  <c r="F114" i="9"/>
  <c r="E114" i="9"/>
  <c r="B114" i="9" s="1"/>
  <c r="H113" i="9"/>
  <c r="G113" i="9"/>
  <c r="E113" i="9" s="1"/>
  <c r="B113" i="9" s="1"/>
  <c r="F113" i="9"/>
  <c r="H112" i="9"/>
  <c r="G112" i="9"/>
  <c r="E112" i="9" s="1"/>
  <c r="B112" i="9" s="1"/>
  <c r="F112" i="9"/>
  <c r="H111" i="9"/>
  <c r="G111" i="9"/>
  <c r="F111" i="9"/>
  <c r="E111" i="9"/>
  <c r="B111" i="9" s="1"/>
  <c r="H110" i="9"/>
  <c r="G110" i="9"/>
  <c r="F110" i="9"/>
  <c r="E110" i="9"/>
  <c r="B110" i="9" s="1"/>
  <c r="H109" i="9"/>
  <c r="G109" i="9"/>
  <c r="E109" i="9" s="1"/>
  <c r="B109" i="9" s="1"/>
  <c r="F109" i="9"/>
  <c r="H108" i="9"/>
  <c r="G108" i="9"/>
  <c r="E108" i="9" s="1"/>
  <c r="B108" i="9" s="1"/>
  <c r="F108" i="9"/>
  <c r="H107" i="9"/>
  <c r="E107" i="9" s="1"/>
  <c r="B107" i="9" s="1"/>
  <c r="G107" i="9"/>
  <c r="F107" i="9"/>
  <c r="H106" i="9"/>
  <c r="G106" i="9"/>
  <c r="F106" i="9"/>
  <c r="E106" i="9"/>
  <c r="B106" i="9" s="1"/>
  <c r="H105" i="9"/>
  <c r="G105" i="9"/>
  <c r="E105" i="9" s="1"/>
  <c r="B105" i="9" s="1"/>
  <c r="F105" i="9"/>
  <c r="H104" i="9"/>
  <c r="G104" i="9"/>
  <c r="E104" i="9" s="1"/>
  <c r="B104" i="9" s="1"/>
  <c r="F104" i="9"/>
  <c r="H103" i="9"/>
  <c r="G103" i="9"/>
  <c r="F103" i="9"/>
  <c r="E103" i="9"/>
  <c r="B103" i="9" s="1"/>
  <c r="H102" i="9"/>
  <c r="G102" i="9"/>
  <c r="F102" i="9"/>
  <c r="E102" i="9"/>
  <c r="B102" i="9" s="1"/>
  <c r="H101" i="9"/>
  <c r="G101" i="9"/>
  <c r="E101" i="9" s="1"/>
  <c r="B101" i="9" s="1"/>
  <c r="F101" i="9"/>
  <c r="H100" i="9"/>
  <c r="G100" i="9"/>
  <c r="E100" i="9" s="1"/>
  <c r="B100" i="9" s="1"/>
  <c r="F100" i="9"/>
  <c r="H99" i="9"/>
  <c r="G99" i="9"/>
  <c r="F99" i="9"/>
  <c r="E99" i="9"/>
  <c r="B99" i="9"/>
  <c r="H98" i="9"/>
  <c r="G98" i="9"/>
  <c r="F98" i="9"/>
  <c r="E98" i="9"/>
  <c r="B98" i="9" s="1"/>
  <c r="H97" i="9"/>
  <c r="G97" i="9"/>
  <c r="E97" i="9" s="1"/>
  <c r="B97" i="9" s="1"/>
  <c r="F97" i="9"/>
  <c r="H96" i="9"/>
  <c r="G96" i="9"/>
  <c r="E96" i="9" s="1"/>
  <c r="B96" i="9" s="1"/>
  <c r="F96" i="9"/>
  <c r="H95" i="9"/>
  <c r="E95" i="9" s="1"/>
  <c r="B95" i="9" s="1"/>
  <c r="G95" i="9"/>
  <c r="F95" i="9"/>
  <c r="H94" i="9"/>
  <c r="G94" i="9"/>
  <c r="F94" i="9"/>
  <c r="E94" i="9"/>
  <c r="B94" i="9" s="1"/>
  <c r="H93" i="9"/>
  <c r="G93" i="9"/>
  <c r="E93" i="9" s="1"/>
  <c r="B93" i="9" s="1"/>
  <c r="F93" i="9"/>
  <c r="H92" i="9"/>
  <c r="G92" i="9"/>
  <c r="E92" i="9" s="1"/>
  <c r="B92" i="9" s="1"/>
  <c r="F92" i="9"/>
  <c r="H91" i="9"/>
  <c r="E91" i="9" s="1"/>
  <c r="B91" i="9" s="1"/>
  <c r="G91" i="9"/>
  <c r="F91" i="9"/>
  <c r="H90" i="9"/>
  <c r="G90" i="9"/>
  <c r="F90" i="9"/>
  <c r="E90" i="9"/>
  <c r="B90" i="9" s="1"/>
  <c r="H89" i="9"/>
  <c r="G89" i="9"/>
  <c r="E89" i="9" s="1"/>
  <c r="B89" i="9" s="1"/>
  <c r="F89" i="9"/>
  <c r="H88" i="9"/>
  <c r="G88" i="9"/>
  <c r="E88" i="9" s="1"/>
  <c r="B88" i="9" s="1"/>
  <c r="F88" i="9"/>
  <c r="H87" i="9"/>
  <c r="E87" i="9" s="1"/>
  <c r="B87" i="9" s="1"/>
  <c r="G87" i="9"/>
  <c r="F87" i="9"/>
  <c r="H86" i="9"/>
  <c r="G86" i="9"/>
  <c r="F86" i="9"/>
  <c r="E86" i="9"/>
  <c r="B86" i="9" s="1"/>
  <c r="H85" i="9"/>
  <c r="G85" i="9"/>
  <c r="E85" i="9" s="1"/>
  <c r="B85" i="9" s="1"/>
  <c r="F85" i="9"/>
  <c r="H84" i="9"/>
  <c r="G84" i="9"/>
  <c r="E84" i="9" s="1"/>
  <c r="B84" i="9" s="1"/>
  <c r="F84" i="9"/>
  <c r="H83" i="9"/>
  <c r="E83" i="9" s="1"/>
  <c r="B83" i="9" s="1"/>
  <c r="G83" i="9"/>
  <c r="F83" i="9"/>
  <c r="H82" i="9"/>
  <c r="G82" i="9"/>
  <c r="F82" i="9"/>
  <c r="E82" i="9"/>
  <c r="B82" i="9" s="1"/>
  <c r="H81" i="9"/>
  <c r="G81" i="9"/>
  <c r="E81" i="9" s="1"/>
  <c r="B81" i="9" s="1"/>
  <c r="F81" i="9"/>
  <c r="H80" i="9"/>
  <c r="G80" i="9"/>
  <c r="E80" i="9" s="1"/>
  <c r="B80" i="9" s="1"/>
  <c r="F80" i="9"/>
  <c r="H79" i="9"/>
  <c r="E79" i="9" s="1"/>
  <c r="B79" i="9" s="1"/>
  <c r="G79" i="9"/>
  <c r="F79" i="9"/>
  <c r="H78" i="9"/>
  <c r="G78" i="9"/>
  <c r="F78" i="9"/>
  <c r="E78" i="9"/>
  <c r="B78" i="9" s="1"/>
  <c r="H77" i="9"/>
  <c r="G77" i="9"/>
  <c r="E77" i="9" s="1"/>
  <c r="B77" i="9" s="1"/>
  <c r="F77" i="9"/>
  <c r="H76" i="9"/>
  <c r="G76" i="9"/>
  <c r="E76" i="9" s="1"/>
  <c r="B76" i="9" s="1"/>
  <c r="F76" i="9"/>
  <c r="H75" i="9"/>
  <c r="G75" i="9"/>
  <c r="F75" i="9"/>
  <c r="E75" i="9"/>
  <c r="B75" i="9" s="1"/>
  <c r="H74" i="9"/>
  <c r="G74" i="9"/>
  <c r="F74" i="9"/>
  <c r="E74" i="9"/>
  <c r="B74" i="9" s="1"/>
  <c r="H73" i="9"/>
  <c r="G73" i="9"/>
  <c r="E73" i="9" s="1"/>
  <c r="B73" i="9" s="1"/>
  <c r="F73" i="9"/>
  <c r="H72" i="9"/>
  <c r="G72" i="9"/>
  <c r="E72" i="9" s="1"/>
  <c r="B72" i="9" s="1"/>
  <c r="F72" i="9"/>
  <c r="H71" i="9"/>
  <c r="G71" i="9"/>
  <c r="F71" i="9"/>
  <c r="E71" i="9"/>
  <c r="B71" i="9" s="1"/>
  <c r="H70" i="9"/>
  <c r="G70" i="9"/>
  <c r="E70" i="9" s="1"/>
  <c r="B70" i="9" s="1"/>
  <c r="F70" i="9"/>
  <c r="H69" i="9"/>
  <c r="G69" i="9"/>
  <c r="E69" i="9" s="1"/>
  <c r="B69" i="9" s="1"/>
  <c r="F69" i="9"/>
  <c r="H68" i="9"/>
  <c r="G68" i="9"/>
  <c r="F68" i="9"/>
  <c r="H67" i="9"/>
  <c r="E67" i="9" s="1"/>
  <c r="B67" i="9" s="1"/>
  <c r="G67" i="9"/>
  <c r="F67" i="9"/>
  <c r="H66" i="9"/>
  <c r="G66" i="9"/>
  <c r="F66" i="9"/>
  <c r="E66" i="9"/>
  <c r="B66" i="9" s="1"/>
  <c r="H65" i="9"/>
  <c r="G65" i="9"/>
  <c r="F65" i="9"/>
  <c r="E65" i="9"/>
  <c r="B65" i="9" s="1"/>
  <c r="H64" i="9"/>
  <c r="E64" i="9" s="1"/>
  <c r="B64" i="9" s="1"/>
  <c r="G64" i="9"/>
  <c r="F64" i="9"/>
  <c r="H63" i="9"/>
  <c r="G63" i="9"/>
  <c r="E63" i="9" s="1"/>
  <c r="B63" i="9" s="1"/>
  <c r="F63" i="9"/>
  <c r="H62" i="9"/>
  <c r="G62" i="9"/>
  <c r="E62" i="9" s="1"/>
  <c r="B62" i="9" s="1"/>
  <c r="F62" i="9"/>
  <c r="H61" i="9"/>
  <c r="G61" i="9"/>
  <c r="F61" i="9"/>
  <c r="E61" i="9"/>
  <c r="B61" i="9" s="1"/>
  <c r="H60" i="9"/>
  <c r="G60" i="9"/>
  <c r="F60" i="9"/>
  <c r="E60" i="9"/>
  <c r="B60" i="9" s="1"/>
  <c r="H59" i="9"/>
  <c r="G59" i="9"/>
  <c r="E59" i="9" s="1"/>
  <c r="B59" i="9" s="1"/>
  <c r="F59" i="9"/>
  <c r="H58" i="9"/>
  <c r="G58" i="9"/>
  <c r="E58" i="9" s="1"/>
  <c r="B58" i="9" s="1"/>
  <c r="F58" i="9"/>
  <c r="H57" i="9"/>
  <c r="G57" i="9"/>
  <c r="F57" i="9"/>
  <c r="E57" i="9"/>
  <c r="B57" i="9" s="1"/>
  <c r="H56" i="9"/>
  <c r="G56" i="9"/>
  <c r="F56" i="9"/>
  <c r="E56" i="9"/>
  <c r="B56" i="9" s="1"/>
  <c r="H55" i="9"/>
  <c r="G55" i="9"/>
  <c r="E55" i="9" s="1"/>
  <c r="B55" i="9" s="1"/>
  <c r="F55" i="9"/>
  <c r="H54" i="9"/>
  <c r="G54" i="9"/>
  <c r="E54" i="9" s="1"/>
  <c r="B54" i="9" s="1"/>
  <c r="F54" i="9"/>
  <c r="H53" i="9"/>
  <c r="G53" i="9"/>
  <c r="F53" i="9"/>
  <c r="E53" i="9"/>
  <c r="B53" i="9" s="1"/>
  <c r="H52" i="9"/>
  <c r="G52" i="9"/>
  <c r="F52" i="9"/>
  <c r="E52" i="9"/>
  <c r="B52" i="9" s="1"/>
  <c r="H51" i="9"/>
  <c r="G51" i="9"/>
  <c r="E51" i="9" s="1"/>
  <c r="B51" i="9" s="1"/>
  <c r="F51" i="9"/>
  <c r="H50" i="9"/>
  <c r="G50" i="9"/>
  <c r="E50" i="9" s="1"/>
  <c r="B50" i="9" s="1"/>
  <c r="F50" i="9"/>
  <c r="H49" i="9"/>
  <c r="G49" i="9"/>
  <c r="F49" i="9"/>
  <c r="E49" i="9"/>
  <c r="B49" i="9" s="1"/>
  <c r="H48" i="9"/>
  <c r="G48" i="9"/>
  <c r="F48" i="9"/>
  <c r="E48" i="9"/>
  <c r="B48" i="9" s="1"/>
  <c r="H47" i="9"/>
  <c r="G47" i="9"/>
  <c r="E47" i="9" s="1"/>
  <c r="B47" i="9" s="1"/>
  <c r="F47" i="9"/>
  <c r="H46" i="9"/>
  <c r="G46" i="9"/>
  <c r="E46" i="9" s="1"/>
  <c r="B46" i="9" s="1"/>
  <c r="F46" i="9"/>
  <c r="H45" i="9"/>
  <c r="G45" i="9"/>
  <c r="E45" i="9" s="1"/>
  <c r="B45" i="9" s="1"/>
  <c r="F45" i="9"/>
  <c r="H44" i="9"/>
  <c r="G44" i="9"/>
  <c r="F44" i="9"/>
  <c r="E44" i="9"/>
  <c r="B44" i="9" s="1"/>
  <c r="H43" i="9"/>
  <c r="G43" i="9"/>
  <c r="E43" i="9" s="1"/>
  <c r="B43" i="9" s="1"/>
  <c r="F43" i="9"/>
  <c r="H42" i="9"/>
  <c r="G42" i="9"/>
  <c r="E42" i="9" s="1"/>
  <c r="B42" i="9" s="1"/>
  <c r="F42" i="9"/>
  <c r="H41" i="9"/>
  <c r="G41" i="9"/>
  <c r="F41" i="9"/>
  <c r="E41" i="9"/>
  <c r="B41" i="9" s="1"/>
  <c r="H40" i="9"/>
  <c r="G40" i="9"/>
  <c r="F40" i="9"/>
  <c r="E40" i="9"/>
  <c r="B40" i="9" s="1"/>
  <c r="H39" i="9"/>
  <c r="G39" i="9"/>
  <c r="E39" i="9" s="1"/>
  <c r="B39" i="9" s="1"/>
  <c r="F39" i="9"/>
  <c r="H38" i="9"/>
  <c r="G38" i="9"/>
  <c r="E38" i="9" s="1"/>
  <c r="B38" i="9" s="1"/>
  <c r="F38" i="9"/>
  <c r="H37" i="9"/>
  <c r="G37" i="9"/>
  <c r="F37" i="9"/>
  <c r="E37" i="9"/>
  <c r="B37" i="9" s="1"/>
  <c r="H36" i="9"/>
  <c r="G36" i="9"/>
  <c r="F36" i="9"/>
  <c r="E36" i="9"/>
  <c r="B36" i="9" s="1"/>
  <c r="H35" i="9"/>
  <c r="G35" i="9"/>
  <c r="E35" i="9" s="1"/>
  <c r="B35" i="9" s="1"/>
  <c r="F35" i="9"/>
  <c r="H34" i="9"/>
  <c r="G34" i="9"/>
  <c r="E34" i="9" s="1"/>
  <c r="B34" i="9" s="1"/>
  <c r="F34" i="9"/>
  <c r="H33" i="9"/>
  <c r="G33" i="9"/>
  <c r="F33" i="9"/>
  <c r="H32" i="9"/>
  <c r="G32" i="9"/>
  <c r="E32" i="9" s="1"/>
  <c r="B32" i="9" s="1"/>
  <c r="F32" i="9"/>
  <c r="H31" i="9"/>
  <c r="G31" i="9"/>
  <c r="E31" i="9" s="1"/>
  <c r="B31" i="9" s="1"/>
  <c r="F31" i="9"/>
  <c r="H30" i="9"/>
  <c r="G30" i="9"/>
  <c r="E30" i="9" s="1"/>
  <c r="B30" i="9" s="1"/>
  <c r="F30" i="9"/>
  <c r="H29" i="9"/>
  <c r="E29" i="9" s="1"/>
  <c r="B29" i="9" s="1"/>
  <c r="G29" i="9"/>
  <c r="F29" i="9"/>
  <c r="H28" i="9"/>
  <c r="G28" i="9"/>
  <c r="F28" i="9"/>
  <c r="E28" i="9"/>
  <c r="B28" i="9" s="1"/>
  <c r="H27" i="9"/>
  <c r="G27" i="9"/>
  <c r="E27" i="9" s="1"/>
  <c r="B27" i="9" s="1"/>
  <c r="F27" i="9"/>
  <c r="H26" i="9"/>
  <c r="G26" i="9"/>
  <c r="E26" i="9" s="1"/>
  <c r="B26" i="9" s="1"/>
  <c r="F26" i="9"/>
  <c r="H25" i="9"/>
  <c r="E25" i="9" s="1"/>
  <c r="B25" i="9" s="1"/>
  <c r="G25" i="9"/>
  <c r="F25" i="9"/>
  <c r="H24" i="9"/>
  <c r="G24" i="9"/>
  <c r="F24" i="9"/>
  <c r="E24" i="9"/>
  <c r="B24" i="9" s="1"/>
  <c r="H23" i="9"/>
  <c r="G23" i="9"/>
  <c r="E23" i="9" s="1"/>
  <c r="B23" i="9" s="1"/>
  <c r="F23" i="9"/>
  <c r="H22" i="9"/>
  <c r="G22" i="9"/>
  <c r="E22" i="9" s="1"/>
  <c r="B22" i="9" s="1"/>
  <c r="F22" i="9"/>
  <c r="F21" i="9"/>
  <c r="F4" i="9"/>
  <c r="O3" i="9"/>
  <c r="G275" i="9" s="1"/>
  <c r="E275" i="9" s="1"/>
  <c r="B275" i="9" s="1"/>
  <c r="I3" i="9"/>
  <c r="H3" i="9"/>
  <c r="G3" i="9"/>
  <c r="D101" i="8"/>
  <c r="C1576" i="1" s="1"/>
  <c r="D95" i="8"/>
  <c r="D90" i="8"/>
  <c r="D85" i="8"/>
  <c r="D80" i="8"/>
  <c r="D75" i="8"/>
  <c r="D70" i="8"/>
  <c r="D65" i="8"/>
  <c r="D60" i="8"/>
  <c r="D55" i="8"/>
  <c r="D50" i="8"/>
  <c r="D44" i="8"/>
  <c r="D36" i="8"/>
  <c r="D26" i="8"/>
  <c r="D24" i="8" s="1"/>
  <c r="D18" i="8"/>
  <c r="D8" i="8"/>
  <c r="D6" i="8"/>
  <c r="C1481" i="1" s="1"/>
  <c r="E44" i="7"/>
  <c r="D44" i="7"/>
  <c r="E39" i="7"/>
  <c r="D39" i="7"/>
  <c r="D38" i="7" s="1"/>
  <c r="E38" i="7"/>
  <c r="E30" i="7"/>
  <c r="D30" i="7"/>
  <c r="E23" i="7"/>
  <c r="E22" i="7" s="1"/>
  <c r="I30" i="3" s="1"/>
  <c r="D23" i="7"/>
  <c r="E14" i="7"/>
  <c r="D14" i="7"/>
  <c r="C1445" i="1" s="1"/>
  <c r="J1445" i="1" s="1"/>
  <c r="E7" i="7"/>
  <c r="D7" i="7"/>
  <c r="E6"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F115" i="6"/>
  <c r="E115" i="6"/>
  <c r="D115" i="6"/>
  <c r="D114" i="6" s="1"/>
  <c r="F114" i="6" s="1"/>
  <c r="E114" i="6"/>
  <c r="F113" i="6"/>
  <c r="F112" i="6"/>
  <c r="F111" i="6"/>
  <c r="F110" i="6"/>
  <c r="F109" i="6"/>
  <c r="F108" i="6"/>
  <c r="E107" i="6"/>
  <c r="D107" i="6"/>
  <c r="F106" i="6"/>
  <c r="F105" i="6"/>
  <c r="F104" i="6"/>
  <c r="F103" i="6"/>
  <c r="F102" i="6"/>
  <c r="F101" i="6"/>
  <c r="F100" i="6"/>
  <c r="E99" i="6"/>
  <c r="D99" i="6"/>
  <c r="F99" i="6" s="1"/>
  <c r="F98" i="6"/>
  <c r="F97" i="6"/>
  <c r="F96" i="6"/>
  <c r="F95" i="6"/>
  <c r="E94" i="6"/>
  <c r="D94" i="6"/>
  <c r="D89" i="6" s="1"/>
  <c r="F89"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D5" i="6" s="1"/>
  <c r="F9" i="6"/>
  <c r="F8" i="6"/>
  <c r="F7" i="6"/>
  <c r="F6" i="6"/>
  <c r="E6" i="6"/>
  <c r="D6" i="6"/>
  <c r="E5" i="6"/>
  <c r="E141"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E258" i="5"/>
  <c r="D258" i="5"/>
  <c r="F258" i="5" s="1"/>
  <c r="F257" i="5"/>
  <c r="F256" i="5"/>
  <c r="F255" i="5"/>
  <c r="F254" i="5"/>
  <c r="F253" i="5"/>
  <c r="F252" i="5"/>
  <c r="F251" i="5"/>
  <c r="E250" i="5"/>
  <c r="D250" i="5"/>
  <c r="F250" i="5" s="1"/>
  <c r="F249" i="5"/>
  <c r="F248" i="5"/>
  <c r="F247" i="5"/>
  <c r="E246" i="5"/>
  <c r="E245" i="5" s="1"/>
  <c r="D246" i="5"/>
  <c r="F246" i="5" s="1"/>
  <c r="F244" i="5"/>
  <c r="F243" i="5"/>
  <c r="E242" i="5"/>
  <c r="D242" i="5"/>
  <c r="F242" i="5" s="1"/>
  <c r="F241" i="5"/>
  <c r="F240" i="5"/>
  <c r="E239" i="5"/>
  <c r="D239" i="5"/>
  <c r="F239" i="5" s="1"/>
  <c r="E238" i="5"/>
  <c r="E237"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0" i="9" s="1"/>
  <c r="D207" i="5"/>
  <c r="F207" i="5" s="1"/>
  <c r="F205" i="5"/>
  <c r="F204" i="5"/>
  <c r="F203" i="5"/>
  <c r="F202" i="5"/>
  <c r="F201" i="5"/>
  <c r="F200" i="5"/>
  <c r="F199" i="5"/>
  <c r="E198" i="5"/>
  <c r="D198" i="5"/>
  <c r="F198" i="5" s="1"/>
  <c r="F197" i="5"/>
  <c r="F196" i="5"/>
  <c r="F195" i="5"/>
  <c r="F194" i="5"/>
  <c r="F193" i="5"/>
  <c r="F192" i="5"/>
  <c r="F191" i="5"/>
  <c r="E191" i="5"/>
  <c r="D191" i="5"/>
  <c r="E190" i="5"/>
  <c r="H309" i="9" s="1"/>
  <c r="D190" i="5"/>
  <c r="G309" i="9" s="1"/>
  <c r="F189" i="5"/>
  <c r="F188" i="5"/>
  <c r="F187" i="5"/>
  <c r="F186" i="5"/>
  <c r="F185" i="5"/>
  <c r="F184" i="5"/>
  <c r="F183" i="5"/>
  <c r="F182" i="5"/>
  <c r="F181" i="5"/>
  <c r="E180" i="5"/>
  <c r="E177" i="5" s="1"/>
  <c r="D180" i="5"/>
  <c r="D177" i="5" s="1"/>
  <c r="F179" i="5"/>
  <c r="F178" i="5"/>
  <c r="F173" i="5"/>
  <c r="F172" i="5"/>
  <c r="F171" i="5"/>
  <c r="E170" i="5"/>
  <c r="D170" i="5"/>
  <c r="C1148" i="1" s="1"/>
  <c r="F169" i="5"/>
  <c r="F168" i="5"/>
  <c r="F167" i="5"/>
  <c r="F166" i="5"/>
  <c r="F165" i="5"/>
  <c r="E164" i="5"/>
  <c r="D164" i="5"/>
  <c r="C1142" i="1" s="1"/>
  <c r="F163" i="5"/>
  <c r="F162" i="5"/>
  <c r="F161" i="5"/>
  <c r="F160" i="5"/>
  <c r="F159" i="5"/>
  <c r="F158" i="5"/>
  <c r="F157" i="5"/>
  <c r="F156" i="5"/>
  <c r="F155" i="5"/>
  <c r="F154" i="5"/>
  <c r="F153" i="5"/>
  <c r="F152" i="5"/>
  <c r="F151" i="5"/>
  <c r="F150" i="5"/>
  <c r="E149" i="5"/>
  <c r="H290" i="9" s="1"/>
  <c r="D149" i="5"/>
  <c r="G290" i="9" s="1"/>
  <c r="E290" i="9" s="1"/>
  <c r="B290" i="9" s="1"/>
  <c r="F148" i="5"/>
  <c r="F147" i="5"/>
  <c r="E146" i="5"/>
  <c r="F145" i="5"/>
  <c r="F144" i="5"/>
  <c r="F143" i="5"/>
  <c r="F142" i="5"/>
  <c r="E142" i="5"/>
  <c r="D142" i="5"/>
  <c r="F141" i="5"/>
  <c r="F140" i="5"/>
  <c r="F139" i="5"/>
  <c r="F138" i="5"/>
  <c r="F137" i="5"/>
  <c r="F136" i="5"/>
  <c r="E135" i="5"/>
  <c r="D135" i="5"/>
  <c r="F135" i="5" s="1"/>
  <c r="E134" i="5"/>
  <c r="F133" i="5"/>
  <c r="F132" i="5"/>
  <c r="F131" i="5"/>
  <c r="F130" i="5"/>
  <c r="F129" i="5"/>
  <c r="F128" i="5"/>
  <c r="F127" i="5"/>
  <c r="E126" i="5"/>
  <c r="D126" i="5"/>
  <c r="F126" i="5" s="1"/>
  <c r="F125" i="5"/>
  <c r="F124" i="5"/>
  <c r="F123" i="5"/>
  <c r="F122" i="5"/>
  <c r="F121" i="5"/>
  <c r="F120" i="5"/>
  <c r="F119" i="5"/>
  <c r="E119" i="5"/>
  <c r="E118" i="5" s="1"/>
  <c r="D119" i="5"/>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9" i="9" s="1"/>
  <c r="D88" i="5"/>
  <c r="G289" i="9" s="1"/>
  <c r="E87" i="5"/>
  <c r="F87" i="5" s="1"/>
  <c r="D87" i="5"/>
  <c r="F86" i="5"/>
  <c r="F85" i="5"/>
  <c r="F84" i="5"/>
  <c r="F83" i="5"/>
  <c r="F82" i="5"/>
  <c r="F81" i="5"/>
  <c r="F80" i="5"/>
  <c r="E79" i="5"/>
  <c r="D79" i="5"/>
  <c r="F79" i="5" s="1"/>
  <c r="E78" i="5"/>
  <c r="F77" i="5"/>
  <c r="F76" i="5"/>
  <c r="F75" i="5"/>
  <c r="F74" i="5"/>
  <c r="F73" i="5"/>
  <c r="F72" i="5"/>
  <c r="F71" i="5"/>
  <c r="E70" i="5"/>
  <c r="E69" i="5" s="1"/>
  <c r="D70" i="5"/>
  <c r="F70" i="5" s="1"/>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F11" i="5"/>
  <c r="F10" i="5"/>
  <c r="F9" i="5"/>
  <c r="E8" i="5"/>
  <c r="E7" i="5" s="1"/>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D625" i="4" s="1"/>
  <c r="F625" i="4" s="1"/>
  <c r="F631" i="4"/>
  <c r="F630" i="4"/>
  <c r="F629" i="4"/>
  <c r="E629" i="4"/>
  <c r="D629" i="4"/>
  <c r="F628" i="4"/>
  <c r="F627" i="4"/>
  <c r="F626" i="4"/>
  <c r="E626" i="4"/>
  <c r="D626" i="4"/>
  <c r="E625"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H143" i="9" s="1"/>
  <c r="D603" i="4"/>
  <c r="F602" i="4"/>
  <c r="F601" i="4"/>
  <c r="F600" i="4"/>
  <c r="F599" i="4"/>
  <c r="E599" i="4"/>
  <c r="D599" i="4"/>
  <c r="F598" i="4"/>
  <c r="F597" i="4"/>
  <c r="F596" i="4"/>
  <c r="F595" i="4"/>
  <c r="E594" i="4"/>
  <c r="D594" i="4"/>
  <c r="F594" i="4" s="1"/>
  <c r="D593" i="4"/>
  <c r="F592" i="4"/>
  <c r="F591" i="4"/>
  <c r="E590" i="4"/>
  <c r="D590" i="4"/>
  <c r="F590" i="4" s="1"/>
  <c r="F589" i="4"/>
  <c r="F588" i="4"/>
  <c r="F587" i="4"/>
  <c r="E587" i="4"/>
  <c r="D587" i="4"/>
  <c r="F586" i="4"/>
  <c r="F585" i="4"/>
  <c r="E585" i="4"/>
  <c r="D585" i="4"/>
  <c r="F584" i="4"/>
  <c r="F583" i="4"/>
  <c r="F582" i="4"/>
  <c r="E581" i="4"/>
  <c r="D581" i="4"/>
  <c r="F579" i="4"/>
  <c r="F578" i="4"/>
  <c r="E577" i="4"/>
  <c r="D577" i="4"/>
  <c r="F577" i="4" s="1"/>
  <c r="F576" i="4"/>
  <c r="F575" i="4"/>
  <c r="E574" i="4"/>
  <c r="D574" i="4"/>
  <c r="D567" i="4" s="1"/>
  <c r="F567" i="4" s="1"/>
  <c r="F573" i="4"/>
  <c r="F572" i="4"/>
  <c r="F571" i="4"/>
  <c r="E571" i="4"/>
  <c r="D571" i="4"/>
  <c r="F570" i="4"/>
  <c r="F569" i="4"/>
  <c r="F568" i="4"/>
  <c r="E568" i="4"/>
  <c r="D568" i="4"/>
  <c r="E567"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E535" i="4"/>
  <c r="F535" i="4" s="1"/>
  <c r="D535" i="4"/>
  <c r="F534" i="4"/>
  <c r="F533" i="4"/>
  <c r="F532" i="4"/>
  <c r="F531" i="4"/>
  <c r="E530" i="4"/>
  <c r="E529" i="4" s="1"/>
  <c r="D530" i="4"/>
  <c r="D529" i="4" s="1"/>
  <c r="F527" i="4"/>
  <c r="F526" i="4"/>
  <c r="E525" i="4"/>
  <c r="D525" i="4"/>
  <c r="F525" i="4" s="1"/>
  <c r="F524" i="4"/>
  <c r="F523" i="4"/>
  <c r="E522" i="4"/>
  <c r="D522" i="4"/>
  <c r="D515" i="4" s="1"/>
  <c r="F515" i="4" s="1"/>
  <c r="F521" i="4"/>
  <c r="F520" i="4"/>
  <c r="F519" i="4"/>
  <c r="E519" i="4"/>
  <c r="D519" i="4"/>
  <c r="F518" i="4"/>
  <c r="F517" i="4"/>
  <c r="F516" i="4"/>
  <c r="E516" i="4"/>
  <c r="D516" i="4"/>
  <c r="E515"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E484" i="4" s="1"/>
  <c r="D485" i="4"/>
  <c r="D484" i="4"/>
  <c r="F484" i="4" s="1"/>
  <c r="F483" i="4"/>
  <c r="F482" i="4"/>
  <c r="F481" i="4"/>
  <c r="E481" i="4"/>
  <c r="D481" i="4"/>
  <c r="F480" i="4"/>
  <c r="F479" i="4"/>
  <c r="F478" i="4"/>
  <c r="E478" i="4"/>
  <c r="D478" i="4"/>
  <c r="F477" i="4"/>
  <c r="F476" i="4"/>
  <c r="F475" i="4"/>
  <c r="F474" i="4"/>
  <c r="F473" i="4"/>
  <c r="E473" i="4"/>
  <c r="E472" i="4" s="1"/>
  <c r="D473" i="4"/>
  <c r="D472" i="4"/>
  <c r="F472" i="4" s="1"/>
  <c r="F471" i="4"/>
  <c r="F470" i="4"/>
  <c r="F469" i="4"/>
  <c r="E469" i="4"/>
  <c r="D469" i="4"/>
  <c r="F468" i="4"/>
  <c r="F467" i="4"/>
  <c r="F466" i="4"/>
  <c r="E466" i="4"/>
  <c r="D466" i="4"/>
  <c r="F465" i="4"/>
  <c r="F464" i="4"/>
  <c r="E463" i="4"/>
  <c r="D463" i="4"/>
  <c r="F463" i="4" s="1"/>
  <c r="F462" i="4"/>
  <c r="F461" i="4"/>
  <c r="E460" i="4"/>
  <c r="E459" i="4" s="1"/>
  <c r="D460" i="4"/>
  <c r="D459" i="4" s="1"/>
  <c r="F459" i="4" s="1"/>
  <c r="F458" i="4"/>
  <c r="F457" i="4"/>
  <c r="F456" i="4"/>
  <c r="E455" i="4"/>
  <c r="D455" i="4"/>
  <c r="F455" i="4" s="1"/>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D422" i="4"/>
  <c r="E421" i="4"/>
  <c r="E420" i="4" s="1"/>
  <c r="E418" i="4"/>
  <c r="D418" i="4"/>
  <c r="F418" i="4" s="1"/>
  <c r="E417" i="4"/>
  <c r="D412" i="1" s="1"/>
  <c r="D417" i="4"/>
  <c r="F417" i="4" s="1"/>
  <c r="E416" i="4"/>
  <c r="D416" i="4"/>
  <c r="F411" i="4"/>
  <c r="F410" i="4"/>
  <c r="F409" i="4"/>
  <c r="F406" i="4"/>
  <c r="F405" i="4"/>
  <c r="F404" i="4"/>
  <c r="F403" i="4"/>
  <c r="E402" i="4"/>
  <c r="D402" i="4"/>
  <c r="F402" i="4" s="1"/>
  <c r="F401" i="4"/>
  <c r="E400" i="4"/>
  <c r="D400" i="4"/>
  <c r="F400" i="4" s="1"/>
  <c r="F399" i="4"/>
  <c r="F398" i="4"/>
  <c r="F397" i="4"/>
  <c r="E397" i="4"/>
  <c r="D397" i="4"/>
  <c r="E396"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F369" i="4"/>
  <c r="E369" i="4"/>
  <c r="D369" i="4"/>
  <c r="F368" i="4"/>
  <c r="F367" i="4"/>
  <c r="F366" i="4"/>
  <c r="F365" i="4"/>
  <c r="E364" i="4"/>
  <c r="E363" i="4" s="1"/>
  <c r="D364" i="4"/>
  <c r="F364" i="4" s="1"/>
  <c r="D363" i="4"/>
  <c r="F362" i="4"/>
  <c r="F361" i="4"/>
  <c r="F360" i="4"/>
  <c r="F359" i="4"/>
  <c r="F358" i="4"/>
  <c r="F357" i="4"/>
  <c r="E356" i="4"/>
  <c r="E351" i="4" s="1"/>
  <c r="E350" i="4" s="1"/>
  <c r="D356" i="4"/>
  <c r="F356" i="4" s="1"/>
  <c r="F355" i="4"/>
  <c r="F354" i="4"/>
  <c r="F353" i="4"/>
  <c r="F352" i="4"/>
  <c r="E352" i="4"/>
  <c r="D352" i="4"/>
  <c r="F349" i="4"/>
  <c r="E348" i="4"/>
  <c r="D348" i="4"/>
  <c r="F348" i="4" s="1"/>
  <c r="F347" i="4"/>
  <c r="F346" i="4"/>
  <c r="F345" i="4"/>
  <c r="E345" i="4"/>
  <c r="D345" i="4"/>
  <c r="E344"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E311" i="4" s="1"/>
  <c r="D312" i="4"/>
  <c r="F312" i="4" s="1"/>
  <c r="D311" i="4"/>
  <c r="F310" i="4"/>
  <c r="F309" i="4"/>
  <c r="F308" i="4"/>
  <c r="F307" i="4"/>
  <c r="F306" i="4"/>
  <c r="F305" i="4"/>
  <c r="E304" i="4"/>
  <c r="E299" i="4" s="1"/>
  <c r="D304" i="4"/>
  <c r="F304" i="4" s="1"/>
  <c r="F303" i="4"/>
  <c r="F302" i="4"/>
  <c r="F301" i="4"/>
  <c r="F300" i="4"/>
  <c r="E300" i="4"/>
  <c r="D300"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E263" i="4" s="1"/>
  <c r="D268" i="4"/>
  <c r="F267" i="4"/>
  <c r="F266" i="4"/>
  <c r="F265" i="4"/>
  <c r="E264" i="4"/>
  <c r="D264" i="4"/>
  <c r="D263" i="4" s="1"/>
  <c r="F263" i="4" s="1"/>
  <c r="F262" i="4"/>
  <c r="F261" i="4"/>
  <c r="F260" i="4"/>
  <c r="E259" i="4"/>
  <c r="D259" i="4"/>
  <c r="F259" i="4" s="1"/>
  <c r="F258" i="4"/>
  <c r="F257" i="4"/>
  <c r="F256" i="4"/>
  <c r="F255" i="4"/>
  <c r="F254" i="4"/>
  <c r="E253" i="4"/>
  <c r="E252" i="4" s="1"/>
  <c r="D253" i="4"/>
  <c r="F253" i="4" s="1"/>
  <c r="D252" i="4"/>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E224" i="4" s="1"/>
  <c r="D225" i="4"/>
  <c r="F225" i="4" s="1"/>
  <c r="D224" i="4"/>
  <c r="F224" i="4" s="1"/>
  <c r="F223" i="4"/>
  <c r="F222" i="4"/>
  <c r="F221" i="4"/>
  <c r="F220" i="4"/>
  <c r="F219" i="4"/>
  <c r="E219" i="4"/>
  <c r="D219" i="4"/>
  <c r="F218" i="4"/>
  <c r="F217" i="4"/>
  <c r="E216" i="4"/>
  <c r="D216" i="4"/>
  <c r="D215" i="4" s="1"/>
  <c r="F215" i="4" s="1"/>
  <c r="E215" i="4"/>
  <c r="F214" i="4"/>
  <c r="F213" i="4"/>
  <c r="F212" i="4"/>
  <c r="F211" i="4"/>
  <c r="F210" i="4"/>
  <c r="E210" i="4"/>
  <c r="D210" i="4"/>
  <c r="F209" i="4"/>
  <c r="F208" i="4"/>
  <c r="F207" i="4"/>
  <c r="F206" i="4"/>
  <c r="F205" i="4"/>
  <c r="F204" i="4"/>
  <c r="F203" i="4"/>
  <c r="E202" i="4"/>
  <c r="D202" i="4"/>
  <c r="F202" i="4" s="1"/>
  <c r="F201" i="4"/>
  <c r="F200" i="4"/>
  <c r="F199" i="4"/>
  <c r="F198" i="4"/>
  <c r="F197" i="4"/>
  <c r="E197" i="4"/>
  <c r="D197" i="4"/>
  <c r="E196" i="4"/>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E169" i="4"/>
  <c r="D169" i="4"/>
  <c r="F169" i="4" s="1"/>
  <c r="F168" i="4"/>
  <c r="F167" i="4"/>
  <c r="F166" i="4"/>
  <c r="F165" i="4"/>
  <c r="E164" i="4"/>
  <c r="D164" i="4"/>
  <c r="C160" i="1" s="1"/>
  <c r="E163" i="4"/>
  <c r="F162" i="4"/>
  <c r="F161" i="4"/>
  <c r="F160" i="4"/>
  <c r="E159" i="4"/>
  <c r="D159" i="4"/>
  <c r="F159" i="4" s="1"/>
  <c r="F158" i="4"/>
  <c r="F157" i="4"/>
  <c r="F156" i="4"/>
  <c r="F155" i="4"/>
  <c r="F154" i="4"/>
  <c r="E153" i="4"/>
  <c r="D153" i="4"/>
  <c r="C149" i="1" s="1"/>
  <c r="E152" i="4"/>
  <c r="F150" i="4"/>
  <c r="F149" i="4"/>
  <c r="F148" i="4"/>
  <c r="F147" i="4"/>
  <c r="F146" i="4"/>
  <c r="F145" i="4"/>
  <c r="F144" i="4"/>
  <c r="F143" i="4"/>
  <c r="F142" i="4"/>
  <c r="F141" i="4"/>
  <c r="F140" i="4"/>
  <c r="E140" i="4"/>
  <c r="D140" i="4"/>
  <c r="E139" i="4"/>
  <c r="D139" i="4"/>
  <c r="F139" i="4" s="1"/>
  <c r="F138" i="4"/>
  <c r="F137" i="4"/>
  <c r="F136" i="4"/>
  <c r="F135" i="4"/>
  <c r="E134" i="4"/>
  <c r="D134" i="4"/>
  <c r="D133" i="4" s="1"/>
  <c r="F133" i="4" s="1"/>
  <c r="E133" i="4"/>
  <c r="F132" i="4"/>
  <c r="F131" i="4"/>
  <c r="F130" i="4"/>
  <c r="F129" i="4"/>
  <c r="E128" i="4"/>
  <c r="E124" i="4" s="1"/>
  <c r="D120" i="1" s="1"/>
  <c r="D128" i="4"/>
  <c r="F127" i="4"/>
  <c r="F126" i="4"/>
  <c r="E125" i="4"/>
  <c r="D125" i="4"/>
  <c r="F125" i="4" s="1"/>
  <c r="D124" i="4"/>
  <c r="F123" i="4"/>
  <c r="F122" i="4"/>
  <c r="F121" i="4"/>
  <c r="E120" i="4"/>
  <c r="D120" i="4"/>
  <c r="F120" i="4" s="1"/>
  <c r="F119" i="4"/>
  <c r="F118" i="4"/>
  <c r="F117" i="4"/>
  <c r="F116" i="4"/>
  <c r="F115" i="4"/>
  <c r="F114" i="4"/>
  <c r="F113" i="4"/>
  <c r="E112" i="4"/>
  <c r="D112" i="4"/>
  <c r="F112" i="4" s="1"/>
  <c r="F111" i="4"/>
  <c r="F110" i="4"/>
  <c r="F109" i="4"/>
  <c r="F108" i="4"/>
  <c r="E107" i="4"/>
  <c r="E106" i="4" s="1"/>
  <c r="D107" i="4"/>
  <c r="F107"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3" i="4" s="1"/>
  <c r="D82" i="4"/>
  <c r="F81" i="4"/>
  <c r="F80" i="4"/>
  <c r="F79" i="4"/>
  <c r="F78" i="4"/>
  <c r="F77" i="4"/>
  <c r="E77" i="4"/>
  <c r="D77" i="4"/>
  <c r="F76" i="4"/>
  <c r="F75" i="4"/>
  <c r="E74" i="4"/>
  <c r="D74" i="4"/>
  <c r="F74" i="4" s="1"/>
  <c r="F73" i="4"/>
  <c r="F72" i="4"/>
  <c r="E71" i="4"/>
  <c r="D71" i="4"/>
  <c r="F71" i="4" s="1"/>
  <c r="F70" i="4"/>
  <c r="F69" i="4"/>
  <c r="E68" i="4"/>
  <c r="D68" i="4"/>
  <c r="F68" i="4" s="1"/>
  <c r="F67" i="4"/>
  <c r="F66" i="4"/>
  <c r="F65" i="4"/>
  <c r="E65" i="4"/>
  <c r="D65" i="4"/>
  <c r="F64" i="4"/>
  <c r="F63" i="4"/>
  <c r="E62" i="4"/>
  <c r="D62" i="4"/>
  <c r="F62" i="4" s="1"/>
  <c r="F61" i="4"/>
  <c r="F60" i="4"/>
  <c r="E59" i="4"/>
  <c r="D59" i="4"/>
  <c r="F59" i="4" s="1"/>
  <c r="F58" i="4"/>
  <c r="F57" i="4"/>
  <c r="F56" i="4"/>
  <c r="F55" i="4"/>
  <c r="E54" i="4"/>
  <c r="D54" i="4"/>
  <c r="F54" i="4" s="1"/>
  <c r="F53" i="4"/>
  <c r="F52" i="4"/>
  <c r="E51" i="4"/>
  <c r="E50" i="4" s="1"/>
  <c r="D46" i="1" s="1"/>
  <c r="D51" i="4"/>
  <c r="F51" i="4" s="1"/>
  <c r="F49" i="4"/>
  <c r="F48" i="4"/>
  <c r="F47" i="4"/>
  <c r="F46" i="4"/>
  <c r="F45" i="4"/>
  <c r="E45" i="4"/>
  <c r="D45" i="4"/>
  <c r="F44" i="4"/>
  <c r="E44" i="4"/>
  <c r="D44" i="4"/>
  <c r="F43" i="4"/>
  <c r="F42" i="4"/>
  <c r="F41" i="4"/>
  <c r="E40" i="4"/>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F8" i="4" s="1"/>
  <c r="D8" i="4"/>
  <c r="D7" i="4" s="1"/>
  <c r="C3" i="1" s="1"/>
  <c r="I36" i="3"/>
  <c r="G36" i="3"/>
  <c r="B36" i="3"/>
  <c r="G35" i="3"/>
  <c r="B35" i="3"/>
  <c r="G34" i="3"/>
  <c r="B34" i="3"/>
  <c r="I33" i="3"/>
  <c r="G33" i="3"/>
  <c r="B33" i="3"/>
  <c r="I32" i="3"/>
  <c r="H32" i="3"/>
  <c r="G32" i="3"/>
  <c r="B32" i="3"/>
  <c r="I31" i="3"/>
  <c r="H31" i="3"/>
  <c r="G31" i="3"/>
  <c r="B31" i="3"/>
  <c r="G30" i="3"/>
  <c r="B30" i="3"/>
  <c r="G29" i="3"/>
  <c r="B29" i="3"/>
  <c r="I28" i="3"/>
  <c r="G28" i="3"/>
  <c r="B28" i="3"/>
  <c r="I27" i="3"/>
  <c r="H27" i="3"/>
  <c r="G27" i="3"/>
  <c r="B27" i="3"/>
  <c r="I26" i="3"/>
  <c r="H26" i="3"/>
  <c r="G26" i="3"/>
  <c r="B26" i="3"/>
  <c r="I25" i="3"/>
  <c r="G25" i="3"/>
  <c r="B25" i="3"/>
  <c r="I24" i="3"/>
  <c r="H24" i="3"/>
  <c r="G24" i="3"/>
  <c r="B24" i="3"/>
  <c r="I23" i="3"/>
  <c r="G23" i="3"/>
  <c r="B23" i="3"/>
  <c r="G22" i="3"/>
  <c r="B22" i="3"/>
  <c r="G21" i="3"/>
  <c r="B21" i="3"/>
  <c r="I20" i="3"/>
  <c r="G20" i="3"/>
  <c r="B20" i="3"/>
  <c r="G19" i="3"/>
  <c r="B19" i="3"/>
  <c r="G18" i="3"/>
  <c r="B18" i="3"/>
  <c r="G17" i="3"/>
  <c r="B17" i="3"/>
  <c r="G16" i="3"/>
  <c r="B16" i="3"/>
  <c r="H10" i="3" a="1"/>
  <c r="H10" i="3" s="1"/>
  <c r="L3" i="9" s="1"/>
  <c r="H1580" i="1"/>
  <c r="G1580" i="1"/>
  <c r="C1580" i="1"/>
  <c r="G1579" i="1"/>
  <c r="C1579" i="1"/>
  <c r="H1579" i="1" s="1"/>
  <c r="C1578" i="1"/>
  <c r="G1578" i="1" s="1"/>
  <c r="H1577" i="1"/>
  <c r="C1577" i="1"/>
  <c r="G1577" i="1" s="1"/>
  <c r="G1575" i="1"/>
  <c r="C1575" i="1"/>
  <c r="H1575" i="1" s="1"/>
  <c r="C1574" i="1"/>
  <c r="G1574" i="1" s="1"/>
  <c r="H1573" i="1"/>
  <c r="C1573" i="1"/>
  <c r="G1573" i="1" s="1"/>
  <c r="H1572" i="1"/>
  <c r="G1572" i="1"/>
  <c r="C1572" i="1"/>
  <c r="G1571" i="1"/>
  <c r="C1571" i="1"/>
  <c r="H1571" i="1" s="1"/>
  <c r="C1570" i="1"/>
  <c r="G1570" i="1" s="1"/>
  <c r="H1569" i="1"/>
  <c r="C1569" i="1"/>
  <c r="G1569" i="1" s="1"/>
  <c r="H1568" i="1"/>
  <c r="G1568" i="1"/>
  <c r="C1568" i="1"/>
  <c r="G1567" i="1"/>
  <c r="C1567" i="1"/>
  <c r="H1567" i="1" s="1"/>
  <c r="C1566" i="1"/>
  <c r="G1566" i="1" s="1"/>
  <c r="H1565" i="1"/>
  <c r="C1565" i="1"/>
  <c r="G1565" i="1" s="1"/>
  <c r="H1564" i="1"/>
  <c r="G1564" i="1"/>
  <c r="C1564" i="1"/>
  <c r="G1563" i="1"/>
  <c r="C1563" i="1"/>
  <c r="H1563" i="1" s="1"/>
  <c r="C1562" i="1"/>
  <c r="G1562" i="1" s="1"/>
  <c r="C1561" i="1"/>
  <c r="G1561" i="1" s="1"/>
  <c r="C1560" i="1"/>
  <c r="H1560" i="1" s="1"/>
  <c r="G1559" i="1"/>
  <c r="C1559" i="1"/>
  <c r="H1559" i="1" s="1"/>
  <c r="C1558" i="1"/>
  <c r="G1558" i="1" s="1"/>
  <c r="H1557" i="1"/>
  <c r="C1557" i="1"/>
  <c r="G1557" i="1" s="1"/>
  <c r="H1556" i="1"/>
  <c r="G1556" i="1"/>
  <c r="C1556" i="1"/>
  <c r="G1555" i="1"/>
  <c r="C1555" i="1"/>
  <c r="H1555" i="1" s="1"/>
  <c r="C1554" i="1"/>
  <c r="G1554" i="1" s="1"/>
  <c r="H1553" i="1"/>
  <c r="C1553" i="1"/>
  <c r="G1553" i="1" s="1"/>
  <c r="H1552" i="1"/>
  <c r="G1552" i="1"/>
  <c r="C1552" i="1"/>
  <c r="G1551" i="1"/>
  <c r="C1551" i="1"/>
  <c r="H1551" i="1" s="1"/>
  <c r="C1550" i="1"/>
  <c r="G1550" i="1" s="1"/>
  <c r="H1549" i="1"/>
  <c r="C1549" i="1"/>
  <c r="G1549" i="1" s="1"/>
  <c r="H1548" i="1"/>
  <c r="G1548" i="1"/>
  <c r="C1548" i="1"/>
  <c r="G1547" i="1"/>
  <c r="C1547" i="1"/>
  <c r="H1547" i="1" s="1"/>
  <c r="C1546" i="1"/>
  <c r="G1546" i="1" s="1"/>
  <c r="H1545" i="1"/>
  <c r="C1545" i="1"/>
  <c r="G1545" i="1" s="1"/>
  <c r="H1544" i="1"/>
  <c r="G1544" i="1"/>
  <c r="C1544" i="1"/>
  <c r="G1543" i="1"/>
  <c r="C1543" i="1"/>
  <c r="H1543" i="1" s="1"/>
  <c r="C1542" i="1"/>
  <c r="G1542" i="1" s="1"/>
  <c r="H1541" i="1"/>
  <c r="C1541" i="1"/>
  <c r="G1541" i="1" s="1"/>
  <c r="H1540" i="1"/>
  <c r="G1540" i="1"/>
  <c r="C1540" i="1"/>
  <c r="G1539" i="1"/>
  <c r="C1539" i="1"/>
  <c r="H1539" i="1" s="1"/>
  <c r="C1538" i="1"/>
  <c r="G1538" i="1" s="1"/>
  <c r="H1537" i="1"/>
  <c r="C1537" i="1"/>
  <c r="G1537" i="1" s="1"/>
  <c r="H1536" i="1"/>
  <c r="G1536" i="1"/>
  <c r="C1536" i="1"/>
  <c r="G1535" i="1"/>
  <c r="C1535" i="1"/>
  <c r="H1535" i="1" s="1"/>
  <c r="C1534" i="1"/>
  <c r="G1534" i="1" s="1"/>
  <c r="H1533" i="1"/>
  <c r="C1533" i="1"/>
  <c r="G1533" i="1" s="1"/>
  <c r="H1532" i="1"/>
  <c r="G1532" i="1"/>
  <c r="C1532" i="1"/>
  <c r="G1531" i="1"/>
  <c r="C1531" i="1"/>
  <c r="H1531" i="1" s="1"/>
  <c r="C1530" i="1"/>
  <c r="G1530" i="1" s="1"/>
  <c r="H1529" i="1"/>
  <c r="C1529" i="1"/>
  <c r="G1529" i="1" s="1"/>
  <c r="H1528" i="1"/>
  <c r="G1528" i="1"/>
  <c r="C1528" i="1"/>
  <c r="G1527" i="1"/>
  <c r="C1527" i="1"/>
  <c r="H1527" i="1" s="1"/>
  <c r="C1526" i="1"/>
  <c r="G1526" i="1" s="1"/>
  <c r="H1525" i="1"/>
  <c r="C1525" i="1"/>
  <c r="G1525" i="1" s="1"/>
  <c r="G1523" i="1"/>
  <c r="C1523" i="1"/>
  <c r="H1523" i="1" s="1"/>
  <c r="C1522" i="1"/>
  <c r="G1522" i="1" s="1"/>
  <c r="H1521" i="1"/>
  <c r="C1521" i="1"/>
  <c r="G1521" i="1" s="1"/>
  <c r="H1520" i="1"/>
  <c r="G1520" i="1"/>
  <c r="C1520" i="1"/>
  <c r="G1519" i="1"/>
  <c r="C1519" i="1"/>
  <c r="H1519" i="1" s="1"/>
  <c r="H1516" i="1"/>
  <c r="G1516" i="1"/>
  <c r="C1516" i="1"/>
  <c r="G1515" i="1"/>
  <c r="C1515" i="1"/>
  <c r="H1515" i="1" s="1"/>
  <c r="C1514" i="1"/>
  <c r="G1514" i="1" s="1"/>
  <c r="H1513" i="1"/>
  <c r="C1513" i="1"/>
  <c r="G1513" i="1" s="1"/>
  <c r="H1512" i="1"/>
  <c r="G1512" i="1"/>
  <c r="C1512" i="1"/>
  <c r="G1511" i="1"/>
  <c r="C1511" i="1"/>
  <c r="H1511" i="1" s="1"/>
  <c r="C1510" i="1"/>
  <c r="G1510" i="1" s="1"/>
  <c r="C1509" i="1"/>
  <c r="G1509" i="1" s="1"/>
  <c r="H1508" i="1"/>
  <c r="G1508" i="1"/>
  <c r="C1508" i="1"/>
  <c r="G1507" i="1"/>
  <c r="C1507" i="1"/>
  <c r="H1507" i="1" s="1"/>
  <c r="C1506" i="1"/>
  <c r="G1506" i="1" s="1"/>
  <c r="H1505" i="1"/>
  <c r="C1505" i="1"/>
  <c r="G1505" i="1" s="1"/>
  <c r="H1504" i="1"/>
  <c r="G1504" i="1"/>
  <c r="C1504" i="1"/>
  <c r="G1503" i="1"/>
  <c r="C1503" i="1"/>
  <c r="H1503" i="1" s="1"/>
  <c r="C1502" i="1"/>
  <c r="G1502" i="1" s="1"/>
  <c r="C1501" i="1"/>
  <c r="G1501" i="1" s="1"/>
  <c r="H1500" i="1"/>
  <c r="G1500" i="1"/>
  <c r="C1500" i="1"/>
  <c r="C1499" i="1"/>
  <c r="H1499" i="1" s="1"/>
  <c r="C1498" i="1"/>
  <c r="G1498" i="1" s="1"/>
  <c r="H1497" i="1"/>
  <c r="C1497" i="1"/>
  <c r="G1497" i="1" s="1"/>
  <c r="H1496" i="1"/>
  <c r="G1496" i="1"/>
  <c r="C1496" i="1"/>
  <c r="G1495" i="1"/>
  <c r="C1495" i="1"/>
  <c r="H1495" i="1" s="1"/>
  <c r="C1494" i="1"/>
  <c r="G1494" i="1" s="1"/>
  <c r="H1493" i="1"/>
  <c r="C1493" i="1"/>
  <c r="G1493" i="1" s="1"/>
  <c r="H1492" i="1"/>
  <c r="G1492" i="1"/>
  <c r="C1492" i="1"/>
  <c r="C1491" i="1"/>
  <c r="H1491" i="1" s="1"/>
  <c r="C1490" i="1"/>
  <c r="G1490" i="1" s="1"/>
  <c r="H1489" i="1"/>
  <c r="C1489" i="1"/>
  <c r="G1489" i="1" s="1"/>
  <c r="H1488" i="1"/>
  <c r="G1488" i="1"/>
  <c r="C1488" i="1"/>
  <c r="G1487" i="1"/>
  <c r="C1487" i="1"/>
  <c r="H1487" i="1" s="1"/>
  <c r="C1486" i="1"/>
  <c r="G1486" i="1" s="1"/>
  <c r="H1485" i="1"/>
  <c r="C1485" i="1"/>
  <c r="G1485" i="1" s="1"/>
  <c r="H1484" i="1"/>
  <c r="G1484" i="1"/>
  <c r="C1484" i="1"/>
  <c r="C1483" i="1"/>
  <c r="H1483" i="1" s="1"/>
  <c r="C1482" i="1"/>
  <c r="G1482" i="1" s="1"/>
  <c r="H1480" i="1"/>
  <c r="G1480" i="1"/>
  <c r="C1480" i="1"/>
  <c r="D1479" i="1"/>
  <c r="C1479" i="1"/>
  <c r="J1479" i="1" s="1"/>
  <c r="G1478" i="1"/>
  <c r="D1478" i="1"/>
  <c r="J1478" i="1" s="1"/>
  <c r="C1478" i="1"/>
  <c r="H1478" i="1" s="1"/>
  <c r="D1477" i="1"/>
  <c r="C1477" i="1"/>
  <c r="J1477" i="1" s="1"/>
  <c r="G1476" i="1"/>
  <c r="D1476" i="1"/>
  <c r="J1476" i="1" s="1"/>
  <c r="C1476" i="1"/>
  <c r="H1476" i="1" s="1"/>
  <c r="G1475" i="1"/>
  <c r="D1475" i="1"/>
  <c r="C1475" i="1"/>
  <c r="H1475" i="1" s="1"/>
  <c r="D1474" i="1"/>
  <c r="C1474" i="1"/>
  <c r="J1474" i="1" s="1"/>
  <c r="G1473" i="1"/>
  <c r="D1473" i="1"/>
  <c r="J1473" i="1" s="1"/>
  <c r="C1473" i="1"/>
  <c r="H1473" i="1" s="1"/>
  <c r="D1472" i="1"/>
  <c r="C1472" i="1"/>
  <c r="J1472" i="1" s="1"/>
  <c r="G1471" i="1"/>
  <c r="I1471" i="1" s="1"/>
  <c r="D1471" i="1"/>
  <c r="J1471" i="1" s="1"/>
  <c r="C1471" i="1"/>
  <c r="H1471" i="1" s="1"/>
  <c r="G1470" i="1"/>
  <c r="D1470" i="1"/>
  <c r="C1470" i="1"/>
  <c r="H1470" i="1" s="1"/>
  <c r="G1469" i="1"/>
  <c r="D1469" i="1"/>
  <c r="C1469" i="1"/>
  <c r="H1469" i="1" s="1"/>
  <c r="D1468" i="1"/>
  <c r="C1468" i="1"/>
  <c r="J1468" i="1" s="1"/>
  <c r="G1467" i="1"/>
  <c r="D1467" i="1"/>
  <c r="J1467" i="1" s="1"/>
  <c r="C1467" i="1"/>
  <c r="H1467" i="1" s="1"/>
  <c r="D1466" i="1"/>
  <c r="C1466" i="1"/>
  <c r="J1466" i="1" s="1"/>
  <c r="G1465" i="1"/>
  <c r="I1465" i="1" s="1"/>
  <c r="D1465" i="1"/>
  <c r="J1465" i="1" s="1"/>
  <c r="C1465" i="1"/>
  <c r="H1465" i="1" s="1"/>
  <c r="D1464" i="1"/>
  <c r="C1464" i="1"/>
  <c r="J1464" i="1" s="1"/>
  <c r="G1463" i="1"/>
  <c r="I1463" i="1" s="1"/>
  <c r="D1463" i="1"/>
  <c r="J1463" i="1" s="1"/>
  <c r="C1463" i="1"/>
  <c r="H1463" i="1" s="1"/>
  <c r="D1462" i="1"/>
  <c r="C1462" i="1"/>
  <c r="J1462" i="1" s="1"/>
  <c r="D1461" i="1"/>
  <c r="C1461" i="1"/>
  <c r="H1461" i="1" s="1"/>
  <c r="G1460" i="1"/>
  <c r="I1460" i="1" s="1"/>
  <c r="D1460" i="1"/>
  <c r="J1460" i="1" s="1"/>
  <c r="C1460" i="1"/>
  <c r="H1460" i="1" s="1"/>
  <c r="D1459" i="1"/>
  <c r="C1459" i="1"/>
  <c r="J1459" i="1" s="1"/>
  <c r="G1458" i="1"/>
  <c r="I1458" i="1" s="1"/>
  <c r="D1458" i="1"/>
  <c r="J1458" i="1" s="1"/>
  <c r="C1458" i="1"/>
  <c r="H1458" i="1" s="1"/>
  <c r="D1457" i="1"/>
  <c r="C1457" i="1"/>
  <c r="J1457" i="1" s="1"/>
  <c r="D1456" i="1"/>
  <c r="C1456" i="1"/>
  <c r="H1456" i="1" s="1"/>
  <c r="D1455" i="1"/>
  <c r="C1455" i="1"/>
  <c r="J1455" i="1" s="1"/>
  <c r="C1454" i="1"/>
  <c r="G1452" i="1"/>
  <c r="D1452" i="1"/>
  <c r="J1452" i="1" s="1"/>
  <c r="C1452" i="1"/>
  <c r="H1452" i="1" s="1"/>
  <c r="D1451" i="1"/>
  <c r="C1451" i="1"/>
  <c r="J1451" i="1" s="1"/>
  <c r="G1450" i="1"/>
  <c r="I1450" i="1" s="1"/>
  <c r="D1450" i="1"/>
  <c r="J1450" i="1" s="1"/>
  <c r="C1450" i="1"/>
  <c r="H1450" i="1" s="1"/>
  <c r="D1449" i="1"/>
  <c r="C1449" i="1"/>
  <c r="J1449" i="1" s="1"/>
  <c r="G1448" i="1"/>
  <c r="I1448" i="1" s="1"/>
  <c r="D1448" i="1"/>
  <c r="J1448" i="1" s="1"/>
  <c r="C1448" i="1"/>
  <c r="H1448" i="1" s="1"/>
  <c r="D1447" i="1"/>
  <c r="C1447" i="1"/>
  <c r="J1447" i="1" s="1"/>
  <c r="G1446" i="1"/>
  <c r="D1446" i="1"/>
  <c r="J1446" i="1" s="1"/>
  <c r="C1446" i="1"/>
  <c r="H1446" i="1" s="1"/>
  <c r="D1445" i="1"/>
  <c r="D1444" i="1"/>
  <c r="J1444" i="1" s="1"/>
  <c r="C1444" i="1"/>
  <c r="G1444" i="1" s="1"/>
  <c r="H1443" i="1"/>
  <c r="G1443" i="1"/>
  <c r="I1443" i="1" s="1"/>
  <c r="D1443" i="1"/>
  <c r="C1443" i="1"/>
  <c r="J1443" i="1" s="1"/>
  <c r="D1442" i="1"/>
  <c r="J1442" i="1" s="1"/>
  <c r="C1442" i="1"/>
  <c r="G1442" i="1" s="1"/>
  <c r="H1441" i="1"/>
  <c r="G1441" i="1"/>
  <c r="I1441" i="1" s="1"/>
  <c r="D1441" i="1"/>
  <c r="C1441" i="1"/>
  <c r="J1441" i="1" s="1"/>
  <c r="D1440" i="1"/>
  <c r="C1440" i="1"/>
  <c r="G1440" i="1" s="1"/>
  <c r="H1439" i="1"/>
  <c r="G1439" i="1"/>
  <c r="I1439" i="1" s="1"/>
  <c r="D1439" i="1"/>
  <c r="C1439" i="1"/>
  <c r="J1439" i="1" s="1"/>
  <c r="H1438" i="1"/>
  <c r="G1438" i="1"/>
  <c r="D1438" i="1"/>
  <c r="C1438" i="1"/>
  <c r="D1437" i="1"/>
  <c r="D1435"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D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D1411" i="1"/>
  <c r="C1411" i="1"/>
  <c r="G1411" i="1" s="1"/>
  <c r="D1410" i="1"/>
  <c r="C1410" i="1"/>
  <c r="H1410" i="1" s="1"/>
  <c r="D1409" i="1"/>
  <c r="C1409" i="1"/>
  <c r="H1409" i="1" s="1"/>
  <c r="D1408" i="1"/>
  <c r="C1408" i="1"/>
  <c r="H1408" i="1" s="1"/>
  <c r="H1407" i="1"/>
  <c r="G1407" i="1"/>
  <c r="D1407" i="1"/>
  <c r="C1407" i="1"/>
  <c r="H1406" i="1"/>
  <c r="G1406" i="1"/>
  <c r="D1406" i="1"/>
  <c r="C1406" i="1"/>
  <c r="H1405" i="1"/>
  <c r="G1405" i="1"/>
  <c r="D1405" i="1"/>
  <c r="C1405" i="1"/>
  <c r="H1404" i="1"/>
  <c r="G1404" i="1"/>
  <c r="D1404" i="1"/>
  <c r="C1404" i="1"/>
  <c r="G1403" i="1"/>
  <c r="D1403" i="1"/>
  <c r="C1403" i="1"/>
  <c r="H1403" i="1" s="1"/>
  <c r="G1402" i="1"/>
  <c r="D1402" i="1"/>
  <c r="C1402" i="1"/>
  <c r="H1402" i="1" s="1"/>
  <c r="D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D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D1266" i="1"/>
  <c r="C1266" i="1"/>
  <c r="H1266" i="1" s="1"/>
  <c r="D1265" i="1"/>
  <c r="C1265" i="1"/>
  <c r="H1265" i="1" s="1"/>
  <c r="D1264" i="1"/>
  <c r="C1264" i="1"/>
  <c r="D1263" i="1"/>
  <c r="H1263" i="1" s="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D1247" i="1"/>
  <c r="H1247" i="1" s="1"/>
  <c r="C1247" i="1"/>
  <c r="H1246" i="1"/>
  <c r="G1246" i="1"/>
  <c r="D1246" i="1"/>
  <c r="C1246" i="1"/>
  <c r="H1245" i="1"/>
  <c r="G1245" i="1"/>
  <c r="D1245" i="1"/>
  <c r="C1245" i="1"/>
  <c r="H1244" i="1"/>
  <c r="G1244" i="1"/>
  <c r="D1244" i="1"/>
  <c r="C1244" i="1"/>
  <c r="H1243" i="1"/>
  <c r="G1243" i="1"/>
  <c r="D1243" i="1"/>
  <c r="C1243" i="1"/>
  <c r="H1242" i="1"/>
  <c r="G1242" i="1"/>
  <c r="D1242" i="1"/>
  <c r="C1242" i="1"/>
  <c r="H1241" i="1"/>
  <c r="D1241" i="1"/>
  <c r="C1241" i="1"/>
  <c r="G1241" i="1" s="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D1232" i="1"/>
  <c r="C1232" i="1"/>
  <c r="G1232" i="1" s="1"/>
  <c r="H1231" i="1"/>
  <c r="G1231" i="1"/>
  <c r="D1231" i="1"/>
  <c r="C1231" i="1"/>
  <c r="H1230" i="1"/>
  <c r="G1230" i="1"/>
  <c r="D1230" i="1"/>
  <c r="C1230" i="1"/>
  <c r="H1229" i="1"/>
  <c r="D1229" i="1"/>
  <c r="C1229" i="1"/>
  <c r="G1229" i="1" s="1"/>
  <c r="D1228" i="1"/>
  <c r="C1228" i="1"/>
  <c r="H1228" i="1" s="1"/>
  <c r="D1227" i="1"/>
  <c r="D1226" i="1"/>
  <c r="C1226" i="1"/>
  <c r="H1226" i="1" s="1"/>
  <c r="H1225" i="1"/>
  <c r="G1225" i="1"/>
  <c r="D1225" i="1"/>
  <c r="C1225" i="1"/>
  <c r="D1224" i="1"/>
  <c r="C1224" i="1"/>
  <c r="G1224" i="1" s="1"/>
  <c r="D1223" i="1"/>
  <c r="D1222" i="1"/>
  <c r="H1221" i="1"/>
  <c r="G1221" i="1"/>
  <c r="D1221" i="1"/>
  <c r="C1221" i="1"/>
  <c r="H1220" i="1"/>
  <c r="G1220" i="1"/>
  <c r="D1220" i="1"/>
  <c r="C1220" i="1"/>
  <c r="H1219" i="1"/>
  <c r="G1219" i="1"/>
  <c r="D1219" i="1"/>
  <c r="C1219" i="1"/>
  <c r="D1218" i="1"/>
  <c r="C1218" i="1"/>
  <c r="H1218" i="1" s="1"/>
  <c r="G1217" i="1"/>
  <c r="D1217" i="1"/>
  <c r="C1217" i="1"/>
  <c r="H1217" i="1" s="1"/>
  <c r="D1216" i="1"/>
  <c r="D1215" i="1"/>
  <c r="D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D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D1166" i="1"/>
  <c r="C1166" i="1"/>
  <c r="H1166" i="1" s="1"/>
  <c r="D1165" i="1"/>
  <c r="C1165" i="1"/>
  <c r="G1164" i="1"/>
  <c r="D1164" i="1"/>
  <c r="C1164" i="1"/>
  <c r="H1164" i="1" s="1"/>
  <c r="G1163" i="1"/>
  <c r="D1163" i="1"/>
  <c r="C1163" i="1"/>
  <c r="H1163" i="1" s="1"/>
  <c r="H1162" i="1"/>
  <c r="G1162" i="1"/>
  <c r="D1162" i="1"/>
  <c r="C1162" i="1"/>
  <c r="H1161" i="1"/>
  <c r="G1161" i="1"/>
  <c r="D1161" i="1"/>
  <c r="C1161" i="1"/>
  <c r="G1160" i="1"/>
  <c r="D1160" i="1"/>
  <c r="C1160" i="1"/>
  <c r="H1160" i="1" s="1"/>
  <c r="H1159" i="1"/>
  <c r="G1159" i="1"/>
  <c r="D1159" i="1"/>
  <c r="C1159" i="1"/>
  <c r="G1158" i="1"/>
  <c r="D1158" i="1"/>
  <c r="C1158" i="1"/>
  <c r="H1158" i="1" s="1"/>
  <c r="D1157" i="1"/>
  <c r="C1157" i="1"/>
  <c r="H1157" i="1" s="1"/>
  <c r="G1156" i="1"/>
  <c r="D1156" i="1"/>
  <c r="C1156" i="1"/>
  <c r="H1156" i="1" s="1"/>
  <c r="D1155" i="1"/>
  <c r="C1155" i="1"/>
  <c r="H1155" i="1" s="1"/>
  <c r="D1154" i="1"/>
  <c r="C1154" i="1"/>
  <c r="H1154" i="1" s="1"/>
  <c r="H1151" i="1"/>
  <c r="D1151" i="1"/>
  <c r="G1151" i="1" s="1"/>
  <c r="C1151" i="1"/>
  <c r="H1150" i="1"/>
  <c r="G1150" i="1"/>
  <c r="D1150" i="1"/>
  <c r="C1150" i="1"/>
  <c r="D1149" i="1"/>
  <c r="H1149" i="1" s="1"/>
  <c r="C1149" i="1"/>
  <c r="D1148" i="1"/>
  <c r="D1147" i="1"/>
  <c r="C1147" i="1"/>
  <c r="H1147" i="1" s="1"/>
  <c r="H1146" i="1"/>
  <c r="G1146" i="1"/>
  <c r="D1146" i="1"/>
  <c r="C1146" i="1"/>
  <c r="H1145" i="1"/>
  <c r="G1145" i="1"/>
  <c r="D1145" i="1"/>
  <c r="C1145" i="1"/>
  <c r="H1144" i="1"/>
  <c r="G1144" i="1"/>
  <c r="D1144" i="1"/>
  <c r="C1144" i="1"/>
  <c r="H1143" i="1"/>
  <c r="G1143" i="1"/>
  <c r="D1143" i="1"/>
  <c r="C1143" i="1"/>
  <c r="D1142" i="1"/>
  <c r="D1141" i="1"/>
  <c r="C1141" i="1"/>
  <c r="H1141" i="1" s="1"/>
  <c r="H1140" i="1"/>
  <c r="G1140" i="1"/>
  <c r="D1140" i="1"/>
  <c r="C1140" i="1"/>
  <c r="D1139" i="1"/>
  <c r="C1139" i="1"/>
  <c r="H1139" i="1" s="1"/>
  <c r="D1138" i="1"/>
  <c r="C1138" i="1"/>
  <c r="H1138" i="1" s="1"/>
  <c r="D1137" i="1"/>
  <c r="C1137" i="1"/>
  <c r="H1137" i="1" s="1"/>
  <c r="H1136" i="1"/>
  <c r="G1136" i="1"/>
  <c r="D1136" i="1"/>
  <c r="C1136" i="1"/>
  <c r="D1135" i="1"/>
  <c r="C1135" i="1"/>
  <c r="H1135" i="1" s="1"/>
  <c r="H1134" i="1"/>
  <c r="G1134" i="1"/>
  <c r="D1134" i="1"/>
  <c r="C1134" i="1"/>
  <c r="H1133" i="1"/>
  <c r="G1133" i="1"/>
  <c r="D1133" i="1"/>
  <c r="C1133" i="1"/>
  <c r="H1132" i="1"/>
  <c r="G1132" i="1"/>
  <c r="D1132" i="1"/>
  <c r="C1132" i="1"/>
  <c r="H1131" i="1"/>
  <c r="G1131" i="1"/>
  <c r="D1131" i="1"/>
  <c r="C1131" i="1"/>
  <c r="G1130" i="1"/>
  <c r="D1130" i="1"/>
  <c r="C1130" i="1"/>
  <c r="H1130" i="1" s="1"/>
  <c r="H1129" i="1"/>
  <c r="G1129" i="1"/>
  <c r="D1129" i="1"/>
  <c r="C1129" i="1"/>
  <c r="H1128" i="1"/>
  <c r="G1128" i="1"/>
  <c r="D1128" i="1"/>
  <c r="C1128" i="1"/>
  <c r="D1127" i="1"/>
  <c r="C1127" i="1"/>
  <c r="H1127" i="1" s="1"/>
  <c r="H1126" i="1"/>
  <c r="G1126" i="1"/>
  <c r="D1126" i="1"/>
  <c r="C1126" i="1"/>
  <c r="G1125" i="1"/>
  <c r="D1125" i="1"/>
  <c r="C1125" i="1"/>
  <c r="H1125" i="1" s="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G1117" i="1"/>
  <c r="D1117" i="1"/>
  <c r="C1117" i="1"/>
  <c r="H1117" i="1" s="1"/>
  <c r="H1116" i="1"/>
  <c r="G1116" i="1"/>
  <c r="D1116" i="1"/>
  <c r="C1116" i="1"/>
  <c r="H1115" i="1"/>
  <c r="G1115" i="1"/>
  <c r="D1115" i="1"/>
  <c r="C1115" i="1"/>
  <c r="H1114" i="1"/>
  <c r="G1114" i="1"/>
  <c r="D1114" i="1"/>
  <c r="C1114" i="1"/>
  <c r="D1113" i="1"/>
  <c r="D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D1056" i="1"/>
  <c r="H1055" i="1"/>
  <c r="G1055" i="1"/>
  <c r="D1055" i="1"/>
  <c r="C1055" i="1"/>
  <c r="H1054" i="1"/>
  <c r="G1054" i="1"/>
  <c r="D1054" i="1"/>
  <c r="C1054" i="1"/>
  <c r="D1053" i="1"/>
  <c r="C1053" i="1"/>
  <c r="H1053" i="1" s="1"/>
  <c r="H1052" i="1"/>
  <c r="G1052" i="1"/>
  <c r="D1052" i="1"/>
  <c r="C1052" i="1"/>
  <c r="H1051" i="1"/>
  <c r="G1051" i="1"/>
  <c r="D1051" i="1"/>
  <c r="C1051" i="1"/>
  <c r="D1050" i="1"/>
  <c r="C1050" i="1"/>
  <c r="H1050" i="1" s="1"/>
  <c r="H1049" i="1"/>
  <c r="G1049" i="1"/>
  <c r="D1049" i="1"/>
  <c r="C1049" i="1"/>
  <c r="D1048" i="1"/>
  <c r="D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D1018" i="1"/>
  <c r="C1018" i="1"/>
  <c r="G1018" i="1" s="1"/>
  <c r="H1017" i="1"/>
  <c r="G1017" i="1"/>
  <c r="D1017" i="1"/>
  <c r="C1017" i="1"/>
  <c r="H1016" i="1"/>
  <c r="G1016" i="1"/>
  <c r="D1016" i="1"/>
  <c r="C1016" i="1"/>
  <c r="H1015" i="1"/>
  <c r="G1015" i="1"/>
  <c r="D1015" i="1"/>
  <c r="C1015" i="1"/>
  <c r="H1014" i="1"/>
  <c r="G1014" i="1"/>
  <c r="D1014" i="1"/>
  <c r="C1014" i="1"/>
  <c r="D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D993" i="1"/>
  <c r="C993" i="1"/>
  <c r="G993" i="1" s="1"/>
  <c r="H992" i="1"/>
  <c r="G992" i="1"/>
  <c r="D992" i="1"/>
  <c r="C992" i="1"/>
  <c r="H991" i="1"/>
  <c r="D991" i="1"/>
  <c r="C991" i="1"/>
  <c r="G991" i="1" s="1"/>
  <c r="D990" i="1"/>
  <c r="H989" i="1"/>
  <c r="G989" i="1"/>
  <c r="D989" i="1"/>
  <c r="C989" i="1"/>
  <c r="H988" i="1"/>
  <c r="D988" i="1"/>
  <c r="C988" i="1"/>
  <c r="G988" i="1" s="1"/>
  <c r="G987" i="1"/>
  <c r="D987" i="1"/>
  <c r="C987" i="1"/>
  <c r="H987" i="1" s="1"/>
  <c r="D986" i="1"/>
  <c r="D985"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D809" i="1"/>
  <c r="C809" i="1"/>
  <c r="H809" i="1" s="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D783" i="1"/>
  <c r="H783" i="1" s="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D719" i="1"/>
  <c r="C719" i="1"/>
  <c r="H719" i="1" s="1"/>
  <c r="H718" i="1"/>
  <c r="G718" i="1"/>
  <c r="D718" i="1"/>
  <c r="C718" i="1"/>
  <c r="H717" i="1"/>
  <c r="G717" i="1"/>
  <c r="D717" i="1"/>
  <c r="C717" i="1"/>
  <c r="H716" i="1"/>
  <c r="G716" i="1"/>
  <c r="D716" i="1"/>
  <c r="C716" i="1"/>
  <c r="H715" i="1"/>
  <c r="G715" i="1"/>
  <c r="D715" i="1"/>
  <c r="C715" i="1"/>
  <c r="H714" i="1"/>
  <c r="G714" i="1"/>
  <c r="D714" i="1"/>
  <c r="C714" i="1"/>
  <c r="D713" i="1"/>
  <c r="C713" i="1"/>
  <c r="H713" i="1" s="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D703" i="1"/>
  <c r="C703" i="1"/>
  <c r="H703" i="1" s="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D691" i="1"/>
  <c r="C691" i="1"/>
  <c r="H691" i="1" s="1"/>
  <c r="H690" i="1"/>
  <c r="G690" i="1"/>
  <c r="D690" i="1"/>
  <c r="C690" i="1"/>
  <c r="H689" i="1"/>
  <c r="G689" i="1"/>
  <c r="D689" i="1"/>
  <c r="C689" i="1"/>
  <c r="H688" i="1"/>
  <c r="G688" i="1"/>
  <c r="D688" i="1"/>
  <c r="C688" i="1"/>
  <c r="D687" i="1"/>
  <c r="C687" i="1"/>
  <c r="H687" i="1" s="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D670" i="1"/>
  <c r="C670" i="1"/>
  <c r="H670" i="1" s="1"/>
  <c r="H669" i="1"/>
  <c r="G669" i="1"/>
  <c r="D669" i="1"/>
  <c r="C669" i="1"/>
  <c r="D668" i="1"/>
  <c r="C668" i="1"/>
  <c r="H668" i="1" s="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D658" i="1"/>
  <c r="C658" i="1"/>
  <c r="H658" i="1" s="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D645" i="1"/>
  <c r="C645" i="1"/>
  <c r="H645" i="1" s="1"/>
  <c r="H644" i="1"/>
  <c r="G644" i="1"/>
  <c r="D644" i="1"/>
  <c r="C644" i="1"/>
  <c r="H643" i="1"/>
  <c r="G643" i="1"/>
  <c r="D643" i="1"/>
  <c r="C643" i="1"/>
  <c r="D642" i="1"/>
  <c r="C642" i="1"/>
  <c r="H642" i="1" s="1"/>
  <c r="D641" i="1"/>
  <c r="C641" i="1"/>
  <c r="H641" i="1" s="1"/>
  <c r="D632" i="1"/>
  <c r="C632" i="1"/>
  <c r="D631" i="1"/>
  <c r="C631" i="1"/>
  <c r="D628" i="1"/>
  <c r="C628" i="1"/>
  <c r="D627" i="1"/>
  <c r="C627" i="1"/>
  <c r="G626" i="1"/>
  <c r="D626" i="1"/>
  <c r="C626" i="1"/>
  <c r="H626" i="1" s="1"/>
  <c r="G625" i="1"/>
  <c r="D625" i="1"/>
  <c r="C625" i="1"/>
  <c r="D624" i="1"/>
  <c r="C624" i="1"/>
  <c r="D623" i="1"/>
  <c r="C623" i="1"/>
  <c r="G622" i="1"/>
  <c r="D622" i="1"/>
  <c r="C622" i="1"/>
  <c r="H622" i="1" s="1"/>
  <c r="D621" i="1"/>
  <c r="G621" i="1" s="1"/>
  <c r="C621" i="1"/>
  <c r="D620" i="1"/>
  <c r="C620" i="1"/>
  <c r="D619" i="1"/>
  <c r="C619" i="1"/>
  <c r="G618" i="1"/>
  <c r="D618" i="1"/>
  <c r="C618" i="1"/>
  <c r="H618" i="1" s="1"/>
  <c r="G617" i="1"/>
  <c r="D617" i="1"/>
  <c r="C617" i="1"/>
  <c r="D616" i="1"/>
  <c r="C616" i="1"/>
  <c r="D615" i="1"/>
  <c r="C615" i="1"/>
  <c r="G614" i="1"/>
  <c r="D614" i="1"/>
  <c r="C614" i="1"/>
  <c r="H614" i="1" s="1"/>
  <c r="D613" i="1"/>
  <c r="G613" i="1" s="1"/>
  <c r="C613" i="1"/>
  <c r="D612" i="1"/>
  <c r="C612" i="1"/>
  <c r="D611" i="1"/>
  <c r="C611" i="1"/>
  <c r="G610" i="1"/>
  <c r="D610" i="1"/>
  <c r="C610" i="1"/>
  <c r="H610" i="1" s="1"/>
  <c r="G609" i="1"/>
  <c r="D609" i="1"/>
  <c r="C609" i="1"/>
  <c r="D608" i="1"/>
  <c r="C608" i="1"/>
  <c r="D607" i="1"/>
  <c r="C607" i="1"/>
  <c r="G606" i="1"/>
  <c r="D606" i="1"/>
  <c r="C606" i="1"/>
  <c r="H606" i="1" s="1"/>
  <c r="D605" i="1"/>
  <c r="G605" i="1" s="1"/>
  <c r="C605" i="1"/>
  <c r="D604" i="1"/>
  <c r="C604" i="1"/>
  <c r="D603" i="1"/>
  <c r="C603" i="1"/>
  <c r="G602" i="1"/>
  <c r="D602" i="1"/>
  <c r="C602" i="1"/>
  <c r="H602" i="1" s="1"/>
  <c r="G601" i="1"/>
  <c r="D601" i="1"/>
  <c r="C601" i="1"/>
  <c r="D600" i="1"/>
  <c r="C600" i="1"/>
  <c r="D599" i="1"/>
  <c r="C599" i="1"/>
  <c r="G598" i="1"/>
  <c r="D598" i="1"/>
  <c r="C598" i="1"/>
  <c r="H598" i="1" s="1"/>
  <c r="D597" i="1"/>
  <c r="G597" i="1" s="1"/>
  <c r="C597" i="1"/>
  <c r="D596" i="1"/>
  <c r="C596" i="1"/>
  <c r="D595" i="1"/>
  <c r="C595" i="1"/>
  <c r="G594" i="1"/>
  <c r="D594" i="1"/>
  <c r="C594" i="1"/>
  <c r="H594" i="1" s="1"/>
  <c r="G593" i="1"/>
  <c r="D593" i="1"/>
  <c r="C593" i="1"/>
  <c r="D592" i="1"/>
  <c r="C592" i="1"/>
  <c r="D591" i="1"/>
  <c r="C591" i="1"/>
  <c r="G590" i="1"/>
  <c r="D590" i="1"/>
  <c r="C590" i="1"/>
  <c r="H590" i="1" s="1"/>
  <c r="D589" i="1"/>
  <c r="G589" i="1" s="1"/>
  <c r="C589" i="1"/>
  <c r="D588" i="1"/>
  <c r="C588" i="1"/>
  <c r="C587" i="1"/>
  <c r="G586" i="1"/>
  <c r="D586" i="1"/>
  <c r="C586" i="1"/>
  <c r="H586" i="1" s="1"/>
  <c r="D585" i="1"/>
  <c r="G585" i="1" s="1"/>
  <c r="C585" i="1"/>
  <c r="D584" i="1"/>
  <c r="C584" i="1"/>
  <c r="D583" i="1"/>
  <c r="C583" i="1"/>
  <c r="G582" i="1"/>
  <c r="D582" i="1"/>
  <c r="C582" i="1"/>
  <c r="H582" i="1" s="1"/>
  <c r="G581" i="1"/>
  <c r="D581" i="1"/>
  <c r="C581" i="1"/>
  <c r="D580" i="1"/>
  <c r="C580" i="1"/>
  <c r="D579" i="1"/>
  <c r="C579" i="1"/>
  <c r="G578" i="1"/>
  <c r="D578" i="1"/>
  <c r="C578" i="1"/>
  <c r="H578" i="1" s="1"/>
  <c r="D577" i="1"/>
  <c r="G577" i="1" s="1"/>
  <c r="C577" i="1"/>
  <c r="D576" i="1"/>
  <c r="C576" i="1"/>
  <c r="D575" i="1"/>
  <c r="C575" i="1"/>
  <c r="D573" i="1"/>
  <c r="G573" i="1" s="1"/>
  <c r="C573" i="1"/>
  <c r="D572" i="1"/>
  <c r="C572" i="1"/>
  <c r="D571" i="1"/>
  <c r="C571" i="1"/>
  <c r="G570" i="1"/>
  <c r="D570" i="1"/>
  <c r="C570" i="1"/>
  <c r="H570" i="1" s="1"/>
  <c r="G569" i="1"/>
  <c r="D569" i="1"/>
  <c r="C569" i="1"/>
  <c r="D568" i="1"/>
  <c r="C568" i="1"/>
  <c r="D567" i="1"/>
  <c r="C567" i="1"/>
  <c r="G566" i="1"/>
  <c r="D566" i="1"/>
  <c r="C566" i="1"/>
  <c r="H566" i="1" s="1"/>
  <c r="D565" i="1"/>
  <c r="G565" i="1" s="1"/>
  <c r="C565" i="1"/>
  <c r="D564" i="1"/>
  <c r="C564" i="1"/>
  <c r="D563" i="1"/>
  <c r="C563" i="1"/>
  <c r="G562" i="1"/>
  <c r="D562" i="1"/>
  <c r="C562" i="1"/>
  <c r="H562" i="1" s="1"/>
  <c r="G561" i="1"/>
  <c r="D561" i="1"/>
  <c r="C561" i="1"/>
  <c r="D560" i="1"/>
  <c r="C560" i="1"/>
  <c r="D559" i="1"/>
  <c r="C559" i="1"/>
  <c r="G558" i="1"/>
  <c r="D558" i="1"/>
  <c r="C558" i="1"/>
  <c r="H558" i="1" s="1"/>
  <c r="D557" i="1"/>
  <c r="G557" i="1" s="1"/>
  <c r="C557" i="1"/>
  <c r="D556" i="1"/>
  <c r="C556" i="1"/>
  <c r="H556" i="1" s="1"/>
  <c r="D555" i="1"/>
  <c r="C555" i="1"/>
  <c r="D554" i="1"/>
  <c r="C554" i="1"/>
  <c r="H554" i="1" s="1"/>
  <c r="G553" i="1"/>
  <c r="D553" i="1"/>
  <c r="C553" i="1"/>
  <c r="G552" i="1"/>
  <c r="D552" i="1"/>
  <c r="C552" i="1"/>
  <c r="D551" i="1"/>
  <c r="C551" i="1"/>
  <c r="D550" i="1"/>
  <c r="C550" i="1"/>
  <c r="H550" i="1" s="1"/>
  <c r="G549" i="1"/>
  <c r="D549" i="1"/>
  <c r="C549" i="1"/>
  <c r="G548" i="1"/>
  <c r="D548" i="1"/>
  <c r="C548" i="1"/>
  <c r="D547" i="1"/>
  <c r="C547" i="1"/>
  <c r="G546" i="1"/>
  <c r="D546" i="1"/>
  <c r="C546" i="1"/>
  <c r="H546" i="1" s="1"/>
  <c r="G545" i="1"/>
  <c r="D545" i="1"/>
  <c r="C545" i="1"/>
  <c r="D544" i="1"/>
  <c r="C544" i="1"/>
  <c r="G544" i="1" s="1"/>
  <c r="D543" i="1"/>
  <c r="C543" i="1"/>
  <c r="G542" i="1"/>
  <c r="D542" i="1"/>
  <c r="C542" i="1"/>
  <c r="H542" i="1" s="1"/>
  <c r="D541" i="1"/>
  <c r="G541" i="1" s="1"/>
  <c r="C541" i="1"/>
  <c r="D540" i="1"/>
  <c r="C540" i="1"/>
  <c r="H540" i="1" s="1"/>
  <c r="D539" i="1"/>
  <c r="C539" i="1"/>
  <c r="D538" i="1"/>
  <c r="C538" i="1"/>
  <c r="H538" i="1" s="1"/>
  <c r="G537" i="1"/>
  <c r="D537" i="1"/>
  <c r="C537" i="1"/>
  <c r="G536" i="1"/>
  <c r="D536" i="1"/>
  <c r="C536" i="1"/>
  <c r="D535" i="1"/>
  <c r="C535" i="1"/>
  <c r="D534" i="1"/>
  <c r="C534" i="1"/>
  <c r="H534" i="1" s="1"/>
  <c r="G533" i="1"/>
  <c r="D533" i="1"/>
  <c r="C533" i="1"/>
  <c r="G532" i="1"/>
  <c r="D532" i="1"/>
  <c r="C532" i="1"/>
  <c r="D531" i="1"/>
  <c r="C531" i="1"/>
  <c r="G530" i="1"/>
  <c r="D530" i="1"/>
  <c r="C530" i="1"/>
  <c r="H530" i="1" s="1"/>
  <c r="G529" i="1"/>
  <c r="D529" i="1"/>
  <c r="C529" i="1"/>
  <c r="D528" i="1"/>
  <c r="C528" i="1"/>
  <c r="G528" i="1" s="1"/>
  <c r="D527" i="1"/>
  <c r="C527" i="1"/>
  <c r="G526" i="1"/>
  <c r="D526" i="1"/>
  <c r="C526" i="1"/>
  <c r="H526" i="1" s="1"/>
  <c r="D525" i="1"/>
  <c r="G525" i="1" s="1"/>
  <c r="C525" i="1"/>
  <c r="D524" i="1"/>
  <c r="C524" i="1"/>
  <c r="H524" i="1" s="1"/>
  <c r="D523" i="1"/>
  <c r="C523" i="1"/>
  <c r="G521" i="1"/>
  <c r="D521" i="1"/>
  <c r="C521" i="1"/>
  <c r="G520" i="1"/>
  <c r="D520" i="1"/>
  <c r="C520" i="1"/>
  <c r="D519" i="1"/>
  <c r="C519" i="1"/>
  <c r="G518" i="1"/>
  <c r="D518" i="1"/>
  <c r="C518" i="1"/>
  <c r="H518" i="1" s="1"/>
  <c r="G517" i="1"/>
  <c r="D517" i="1"/>
  <c r="C517" i="1"/>
  <c r="D516" i="1"/>
  <c r="C516" i="1"/>
  <c r="G516" i="1" s="1"/>
  <c r="D515" i="1"/>
  <c r="C515" i="1"/>
  <c r="G514" i="1"/>
  <c r="D514" i="1"/>
  <c r="C514" i="1"/>
  <c r="H514" i="1" s="1"/>
  <c r="D513" i="1"/>
  <c r="G513" i="1" s="1"/>
  <c r="C513" i="1"/>
  <c r="D512" i="1"/>
  <c r="C512" i="1"/>
  <c r="H512" i="1" s="1"/>
  <c r="D511" i="1"/>
  <c r="C511" i="1"/>
  <c r="D510" i="1"/>
  <c r="C510" i="1"/>
  <c r="H510" i="1" s="1"/>
  <c r="G509" i="1"/>
  <c r="D509" i="1"/>
  <c r="C509" i="1"/>
  <c r="G508" i="1"/>
  <c r="D508" i="1"/>
  <c r="C508" i="1"/>
  <c r="D507" i="1"/>
  <c r="C507" i="1"/>
  <c r="D506" i="1"/>
  <c r="C506" i="1"/>
  <c r="H506" i="1" s="1"/>
  <c r="G505" i="1"/>
  <c r="D505" i="1"/>
  <c r="C505" i="1"/>
  <c r="G504" i="1"/>
  <c r="D504" i="1"/>
  <c r="C504" i="1"/>
  <c r="D503" i="1"/>
  <c r="C503" i="1"/>
  <c r="G502" i="1"/>
  <c r="D502" i="1"/>
  <c r="C502" i="1"/>
  <c r="H502" i="1" s="1"/>
  <c r="G501" i="1"/>
  <c r="D501" i="1"/>
  <c r="C501" i="1"/>
  <c r="D500" i="1"/>
  <c r="C500" i="1"/>
  <c r="G500" i="1" s="1"/>
  <c r="D499" i="1"/>
  <c r="C499" i="1"/>
  <c r="G498" i="1"/>
  <c r="D498" i="1"/>
  <c r="C498" i="1"/>
  <c r="H498" i="1" s="1"/>
  <c r="D497" i="1"/>
  <c r="G497" i="1" s="1"/>
  <c r="C497" i="1"/>
  <c r="D496" i="1"/>
  <c r="C496" i="1"/>
  <c r="H496" i="1" s="1"/>
  <c r="D495" i="1"/>
  <c r="C495" i="1"/>
  <c r="D494" i="1"/>
  <c r="C494" i="1"/>
  <c r="H494" i="1" s="1"/>
  <c r="G493" i="1"/>
  <c r="D493" i="1"/>
  <c r="C493" i="1"/>
  <c r="G492" i="1"/>
  <c r="D492" i="1"/>
  <c r="C492" i="1"/>
  <c r="D491" i="1"/>
  <c r="C491" i="1"/>
  <c r="D490" i="1"/>
  <c r="C490" i="1"/>
  <c r="H490" i="1" s="1"/>
  <c r="G489" i="1"/>
  <c r="D489" i="1"/>
  <c r="C489" i="1"/>
  <c r="G488" i="1"/>
  <c r="D488" i="1"/>
  <c r="C488" i="1"/>
  <c r="D487" i="1"/>
  <c r="C487" i="1"/>
  <c r="G486" i="1"/>
  <c r="D486" i="1"/>
  <c r="C486" i="1"/>
  <c r="H486" i="1" s="1"/>
  <c r="G485" i="1"/>
  <c r="D485" i="1"/>
  <c r="C485" i="1"/>
  <c r="D484" i="1"/>
  <c r="C484" i="1"/>
  <c r="G484" i="1" s="1"/>
  <c r="D483" i="1"/>
  <c r="C483" i="1"/>
  <c r="G482" i="1"/>
  <c r="D482" i="1"/>
  <c r="C482" i="1"/>
  <c r="H482" i="1" s="1"/>
  <c r="D481" i="1"/>
  <c r="G481" i="1" s="1"/>
  <c r="C481" i="1"/>
  <c r="D480" i="1"/>
  <c r="C480" i="1"/>
  <c r="H480" i="1" s="1"/>
  <c r="D479" i="1"/>
  <c r="C479" i="1"/>
  <c r="D478" i="1"/>
  <c r="C478" i="1"/>
  <c r="H478" i="1" s="1"/>
  <c r="G477" i="1"/>
  <c r="D477" i="1"/>
  <c r="C477" i="1"/>
  <c r="G476" i="1"/>
  <c r="D476" i="1"/>
  <c r="C476" i="1"/>
  <c r="D475" i="1"/>
  <c r="C475" i="1"/>
  <c r="D474" i="1"/>
  <c r="C474" i="1"/>
  <c r="H474" i="1" s="1"/>
  <c r="G473" i="1"/>
  <c r="D473" i="1"/>
  <c r="C473" i="1"/>
  <c r="G472" i="1"/>
  <c r="D472" i="1"/>
  <c r="C472" i="1"/>
  <c r="D471" i="1"/>
  <c r="C471" i="1"/>
  <c r="G471" i="1" s="1"/>
  <c r="D470" i="1"/>
  <c r="C470" i="1"/>
  <c r="H470" i="1" s="1"/>
  <c r="G469" i="1"/>
  <c r="D469" i="1"/>
  <c r="C469" i="1"/>
  <c r="G468" i="1"/>
  <c r="D468" i="1"/>
  <c r="C468" i="1"/>
  <c r="D467" i="1"/>
  <c r="C467" i="1"/>
  <c r="G467" i="1" s="1"/>
  <c r="D466" i="1"/>
  <c r="C466" i="1"/>
  <c r="H466" i="1" s="1"/>
  <c r="G465" i="1"/>
  <c r="D465" i="1"/>
  <c r="C465" i="1"/>
  <c r="G464" i="1"/>
  <c r="D464" i="1"/>
  <c r="C464" i="1"/>
  <c r="D463" i="1"/>
  <c r="C463" i="1"/>
  <c r="G463" i="1" s="1"/>
  <c r="D462" i="1"/>
  <c r="C462" i="1"/>
  <c r="H462" i="1" s="1"/>
  <c r="G461" i="1"/>
  <c r="D461" i="1"/>
  <c r="C461" i="1"/>
  <c r="G460" i="1"/>
  <c r="D460" i="1"/>
  <c r="C460" i="1"/>
  <c r="D459" i="1"/>
  <c r="C459" i="1"/>
  <c r="G459" i="1" s="1"/>
  <c r="D458" i="1"/>
  <c r="C458" i="1"/>
  <c r="H458" i="1" s="1"/>
  <c r="G457" i="1"/>
  <c r="D457" i="1"/>
  <c r="C457" i="1"/>
  <c r="H457" i="1" s="1"/>
  <c r="G456" i="1"/>
  <c r="D456" i="1"/>
  <c r="C456" i="1"/>
  <c r="D455" i="1"/>
  <c r="C455" i="1"/>
  <c r="G455" i="1" s="1"/>
  <c r="D454" i="1"/>
  <c r="C454" i="1"/>
  <c r="H454" i="1" s="1"/>
  <c r="G453" i="1"/>
  <c r="D453" i="1"/>
  <c r="C453" i="1"/>
  <c r="H453" i="1" s="1"/>
  <c r="G452" i="1"/>
  <c r="D452" i="1"/>
  <c r="C452" i="1"/>
  <c r="D451" i="1"/>
  <c r="C451" i="1"/>
  <c r="G451" i="1" s="1"/>
  <c r="D450" i="1"/>
  <c r="C450" i="1"/>
  <c r="H450" i="1" s="1"/>
  <c r="G449" i="1"/>
  <c r="D449" i="1"/>
  <c r="C449" i="1"/>
  <c r="H449" i="1" s="1"/>
  <c r="G448" i="1"/>
  <c r="D448" i="1"/>
  <c r="C448" i="1"/>
  <c r="D447" i="1"/>
  <c r="C447" i="1"/>
  <c r="G447" i="1" s="1"/>
  <c r="D446" i="1"/>
  <c r="C446" i="1"/>
  <c r="H446" i="1" s="1"/>
  <c r="G445" i="1"/>
  <c r="D445" i="1"/>
  <c r="C445" i="1"/>
  <c r="H445" i="1" s="1"/>
  <c r="G444" i="1"/>
  <c r="D444" i="1"/>
  <c r="C444" i="1"/>
  <c r="D443" i="1"/>
  <c r="C443" i="1"/>
  <c r="G443" i="1" s="1"/>
  <c r="D442" i="1"/>
  <c r="C442" i="1"/>
  <c r="H442" i="1" s="1"/>
  <c r="G441" i="1"/>
  <c r="D441" i="1"/>
  <c r="C441" i="1"/>
  <c r="H441" i="1" s="1"/>
  <c r="G440" i="1"/>
  <c r="D440" i="1"/>
  <c r="C440" i="1"/>
  <c r="D439" i="1"/>
  <c r="C439" i="1"/>
  <c r="G439" i="1" s="1"/>
  <c r="D438" i="1"/>
  <c r="C438" i="1"/>
  <c r="H438" i="1" s="1"/>
  <c r="G437" i="1"/>
  <c r="D437" i="1"/>
  <c r="C437" i="1"/>
  <c r="H437" i="1" s="1"/>
  <c r="G436" i="1"/>
  <c r="D436" i="1"/>
  <c r="C436" i="1"/>
  <c r="D435" i="1"/>
  <c r="C435" i="1"/>
  <c r="G435" i="1" s="1"/>
  <c r="D434" i="1"/>
  <c r="C434" i="1"/>
  <c r="H434" i="1" s="1"/>
  <c r="G433" i="1"/>
  <c r="D433" i="1"/>
  <c r="C433" i="1"/>
  <c r="H433" i="1" s="1"/>
  <c r="G432" i="1"/>
  <c r="D432" i="1"/>
  <c r="C432" i="1"/>
  <c r="D431" i="1"/>
  <c r="C431" i="1"/>
  <c r="G431" i="1" s="1"/>
  <c r="D430" i="1"/>
  <c r="C430" i="1"/>
  <c r="H430" i="1" s="1"/>
  <c r="G429" i="1"/>
  <c r="D429" i="1"/>
  <c r="C429" i="1"/>
  <c r="H429" i="1" s="1"/>
  <c r="G428" i="1"/>
  <c r="D428" i="1"/>
  <c r="C428" i="1"/>
  <c r="D427" i="1"/>
  <c r="C427" i="1"/>
  <c r="G427" i="1" s="1"/>
  <c r="D426" i="1"/>
  <c r="C426" i="1"/>
  <c r="H426" i="1" s="1"/>
  <c r="G425" i="1"/>
  <c r="D425" i="1"/>
  <c r="C425" i="1"/>
  <c r="H425" i="1" s="1"/>
  <c r="G424" i="1"/>
  <c r="D424" i="1"/>
  <c r="C424" i="1"/>
  <c r="D423" i="1"/>
  <c r="C423" i="1"/>
  <c r="G423" i="1" s="1"/>
  <c r="D422" i="1"/>
  <c r="C422" i="1"/>
  <c r="H422" i="1" s="1"/>
  <c r="D421" i="1"/>
  <c r="G420" i="1"/>
  <c r="D420" i="1"/>
  <c r="C420" i="1"/>
  <c r="D419" i="1"/>
  <c r="C419" i="1"/>
  <c r="G419" i="1" s="1"/>
  <c r="D418" i="1"/>
  <c r="C418" i="1"/>
  <c r="H418" i="1" s="1"/>
  <c r="G417" i="1"/>
  <c r="D417" i="1"/>
  <c r="C417" i="1"/>
  <c r="H417" i="1" s="1"/>
  <c r="G416" i="1"/>
  <c r="D416" i="1"/>
  <c r="C416" i="1"/>
  <c r="D415" i="1"/>
  <c r="D414" i="1"/>
  <c r="D413" i="1"/>
  <c r="D411" i="1"/>
  <c r="D406" i="1"/>
  <c r="C406" i="1"/>
  <c r="H406" i="1" s="1"/>
  <c r="D405" i="1"/>
  <c r="C405" i="1"/>
  <c r="H405" i="1" s="1"/>
  <c r="D404" i="1"/>
  <c r="G404" i="1" s="1"/>
  <c r="C404" i="1"/>
  <c r="G401" i="1"/>
  <c r="D401" i="1"/>
  <c r="C401" i="1"/>
  <c r="H401" i="1" s="1"/>
  <c r="G400" i="1"/>
  <c r="D400" i="1"/>
  <c r="C400" i="1"/>
  <c r="D399" i="1"/>
  <c r="C399" i="1"/>
  <c r="G399" i="1" s="1"/>
  <c r="D398" i="1"/>
  <c r="C398" i="1"/>
  <c r="H398" i="1" s="1"/>
  <c r="G397" i="1"/>
  <c r="D397" i="1"/>
  <c r="C397" i="1"/>
  <c r="H397" i="1" s="1"/>
  <c r="G396" i="1"/>
  <c r="D396" i="1"/>
  <c r="C396" i="1"/>
  <c r="D395" i="1"/>
  <c r="C395" i="1"/>
  <c r="G395" i="1" s="1"/>
  <c r="D394" i="1"/>
  <c r="C394" i="1"/>
  <c r="H394" i="1" s="1"/>
  <c r="G393" i="1"/>
  <c r="D393" i="1"/>
  <c r="C393" i="1"/>
  <c r="H393" i="1" s="1"/>
  <c r="G392" i="1"/>
  <c r="D392" i="1"/>
  <c r="C392" i="1"/>
  <c r="D391" i="1"/>
  <c r="C391" i="1"/>
  <c r="G391" i="1" s="1"/>
  <c r="D390" i="1"/>
  <c r="C390" i="1"/>
  <c r="H390" i="1" s="1"/>
  <c r="G389" i="1"/>
  <c r="D389" i="1"/>
  <c r="C389" i="1"/>
  <c r="H389" i="1" s="1"/>
  <c r="G388" i="1"/>
  <c r="D388" i="1"/>
  <c r="C388" i="1"/>
  <c r="D387" i="1"/>
  <c r="C387" i="1"/>
  <c r="G387" i="1" s="1"/>
  <c r="D386" i="1"/>
  <c r="C386" i="1"/>
  <c r="H386" i="1" s="1"/>
  <c r="G385" i="1"/>
  <c r="D385" i="1"/>
  <c r="C385" i="1"/>
  <c r="H385" i="1" s="1"/>
  <c r="G384" i="1"/>
  <c r="D384" i="1"/>
  <c r="C384" i="1"/>
  <c r="D383" i="1"/>
  <c r="C383" i="1"/>
  <c r="G383" i="1" s="1"/>
  <c r="D382" i="1"/>
  <c r="C382" i="1"/>
  <c r="H382" i="1" s="1"/>
  <c r="G381" i="1"/>
  <c r="D381" i="1"/>
  <c r="C381" i="1"/>
  <c r="H381" i="1" s="1"/>
  <c r="G380" i="1"/>
  <c r="D380" i="1"/>
  <c r="C380" i="1"/>
  <c r="D379" i="1"/>
  <c r="C379" i="1"/>
  <c r="G379" i="1" s="1"/>
  <c r="D378" i="1"/>
  <c r="C378" i="1"/>
  <c r="H378" i="1" s="1"/>
  <c r="G377" i="1"/>
  <c r="D377" i="1"/>
  <c r="C377" i="1"/>
  <c r="H377" i="1" s="1"/>
  <c r="G376" i="1"/>
  <c r="D376" i="1"/>
  <c r="C376" i="1"/>
  <c r="D375" i="1"/>
  <c r="C375" i="1"/>
  <c r="G375" i="1" s="1"/>
  <c r="D374" i="1"/>
  <c r="C374" i="1"/>
  <c r="H374" i="1" s="1"/>
  <c r="G373" i="1"/>
  <c r="D373" i="1"/>
  <c r="C373" i="1"/>
  <c r="H373" i="1" s="1"/>
  <c r="G372" i="1"/>
  <c r="D372" i="1"/>
  <c r="C372" i="1"/>
  <c r="D371" i="1"/>
  <c r="C371" i="1"/>
  <c r="G371" i="1" s="1"/>
  <c r="D370" i="1"/>
  <c r="C370" i="1"/>
  <c r="H370" i="1" s="1"/>
  <c r="G369" i="1"/>
  <c r="D369" i="1"/>
  <c r="C369" i="1"/>
  <c r="H369" i="1" s="1"/>
  <c r="G368" i="1"/>
  <c r="D368" i="1"/>
  <c r="C368" i="1"/>
  <c r="D367" i="1"/>
  <c r="C367" i="1"/>
  <c r="G367" i="1" s="1"/>
  <c r="D366" i="1"/>
  <c r="C366" i="1"/>
  <c r="H366" i="1" s="1"/>
  <c r="G365" i="1"/>
  <c r="D365" i="1"/>
  <c r="C365" i="1"/>
  <c r="H365" i="1" s="1"/>
  <c r="G364" i="1"/>
  <c r="D364" i="1"/>
  <c r="C364" i="1"/>
  <c r="D363" i="1"/>
  <c r="C363" i="1"/>
  <c r="G363" i="1" s="1"/>
  <c r="D362" i="1"/>
  <c r="C362" i="1"/>
  <c r="H362" i="1" s="1"/>
  <c r="G361" i="1"/>
  <c r="D361" i="1"/>
  <c r="C361" i="1"/>
  <c r="H361" i="1" s="1"/>
  <c r="G360" i="1"/>
  <c r="D360" i="1"/>
  <c r="C360" i="1"/>
  <c r="D359" i="1"/>
  <c r="C359" i="1"/>
  <c r="G359" i="1" s="1"/>
  <c r="D358" i="1"/>
  <c r="C358" i="1"/>
  <c r="H358" i="1" s="1"/>
  <c r="G357" i="1"/>
  <c r="D357" i="1"/>
  <c r="C357" i="1"/>
  <c r="H357" i="1" s="1"/>
  <c r="G356" i="1"/>
  <c r="D356" i="1"/>
  <c r="C356" i="1"/>
  <c r="D355" i="1"/>
  <c r="C355" i="1"/>
  <c r="G355" i="1" s="1"/>
  <c r="D354" i="1"/>
  <c r="C354" i="1"/>
  <c r="H354" i="1" s="1"/>
  <c r="G353" i="1"/>
  <c r="D353" i="1"/>
  <c r="C353" i="1"/>
  <c r="H353" i="1" s="1"/>
  <c r="G352" i="1"/>
  <c r="D352" i="1"/>
  <c r="C352" i="1"/>
  <c r="D351" i="1"/>
  <c r="C351" i="1"/>
  <c r="G351" i="1" s="1"/>
  <c r="D350" i="1"/>
  <c r="C350" i="1"/>
  <c r="H350" i="1" s="1"/>
  <c r="G349" i="1"/>
  <c r="D349" i="1"/>
  <c r="C349" i="1"/>
  <c r="H349" i="1" s="1"/>
  <c r="G348" i="1"/>
  <c r="D348" i="1"/>
  <c r="C348" i="1"/>
  <c r="D347" i="1"/>
  <c r="C347" i="1"/>
  <c r="G347" i="1" s="1"/>
  <c r="D346" i="1"/>
  <c r="D345" i="1"/>
  <c r="G344" i="1"/>
  <c r="D344" i="1"/>
  <c r="C344" i="1"/>
  <c r="D343" i="1"/>
  <c r="C343" i="1"/>
  <c r="G343" i="1" s="1"/>
  <c r="D342" i="1"/>
  <c r="C342" i="1"/>
  <c r="H342" i="1" s="1"/>
  <c r="G341" i="1"/>
  <c r="D341" i="1"/>
  <c r="C341" i="1"/>
  <c r="H341" i="1" s="1"/>
  <c r="G340" i="1"/>
  <c r="D340" i="1"/>
  <c r="C340" i="1"/>
  <c r="D339" i="1"/>
  <c r="C339" i="1"/>
  <c r="G339" i="1" s="1"/>
  <c r="D338" i="1"/>
  <c r="C338" i="1"/>
  <c r="H338" i="1" s="1"/>
  <c r="G337" i="1"/>
  <c r="D337" i="1"/>
  <c r="C337" i="1"/>
  <c r="H337" i="1" s="1"/>
  <c r="G336" i="1"/>
  <c r="D336" i="1"/>
  <c r="C336" i="1"/>
  <c r="D335" i="1"/>
  <c r="C335" i="1"/>
  <c r="G335" i="1" s="1"/>
  <c r="D334" i="1"/>
  <c r="C334" i="1"/>
  <c r="H334" i="1" s="1"/>
  <c r="G333" i="1"/>
  <c r="D333" i="1"/>
  <c r="C333" i="1"/>
  <c r="H333" i="1" s="1"/>
  <c r="G332" i="1"/>
  <c r="D332" i="1"/>
  <c r="C332" i="1"/>
  <c r="D331" i="1"/>
  <c r="C331" i="1"/>
  <c r="G331" i="1" s="1"/>
  <c r="D330" i="1"/>
  <c r="C330" i="1"/>
  <c r="H330" i="1" s="1"/>
  <c r="G329" i="1"/>
  <c r="D329" i="1"/>
  <c r="C329" i="1"/>
  <c r="H329" i="1" s="1"/>
  <c r="G328" i="1"/>
  <c r="D328" i="1"/>
  <c r="C328" i="1"/>
  <c r="D327" i="1"/>
  <c r="C327" i="1"/>
  <c r="G327" i="1" s="1"/>
  <c r="D326" i="1"/>
  <c r="C326" i="1"/>
  <c r="H326" i="1" s="1"/>
  <c r="G325" i="1"/>
  <c r="D325" i="1"/>
  <c r="C325" i="1"/>
  <c r="H325" i="1" s="1"/>
  <c r="G324" i="1"/>
  <c r="D324" i="1"/>
  <c r="C324" i="1"/>
  <c r="D323" i="1"/>
  <c r="C323" i="1"/>
  <c r="G323" i="1" s="1"/>
  <c r="D322" i="1"/>
  <c r="C322" i="1"/>
  <c r="H322" i="1" s="1"/>
  <c r="G321" i="1"/>
  <c r="D321" i="1"/>
  <c r="C321" i="1"/>
  <c r="H321" i="1" s="1"/>
  <c r="G320" i="1"/>
  <c r="D320" i="1"/>
  <c r="C320" i="1"/>
  <c r="D319" i="1"/>
  <c r="C319" i="1"/>
  <c r="G319" i="1" s="1"/>
  <c r="D318" i="1"/>
  <c r="C318" i="1"/>
  <c r="H318" i="1" s="1"/>
  <c r="G317" i="1"/>
  <c r="D317" i="1"/>
  <c r="C317" i="1"/>
  <c r="H317" i="1" s="1"/>
  <c r="G316" i="1"/>
  <c r="D316" i="1"/>
  <c r="C316" i="1"/>
  <c r="D315" i="1"/>
  <c r="C315" i="1"/>
  <c r="G315" i="1" s="1"/>
  <c r="D314" i="1"/>
  <c r="C314" i="1"/>
  <c r="H314" i="1" s="1"/>
  <c r="G313" i="1"/>
  <c r="D313" i="1"/>
  <c r="C313" i="1"/>
  <c r="H313" i="1" s="1"/>
  <c r="G312" i="1"/>
  <c r="D312" i="1"/>
  <c r="C312" i="1"/>
  <c r="D311" i="1"/>
  <c r="C311" i="1"/>
  <c r="G311" i="1" s="1"/>
  <c r="D310" i="1"/>
  <c r="C310" i="1"/>
  <c r="H310" i="1" s="1"/>
  <c r="G309" i="1"/>
  <c r="D309" i="1"/>
  <c r="C309" i="1"/>
  <c r="H309" i="1" s="1"/>
  <c r="D308" i="1"/>
  <c r="C308" i="1"/>
  <c r="H308" i="1" s="1"/>
  <c r="G307" i="1"/>
  <c r="D307" i="1"/>
  <c r="C307" i="1"/>
  <c r="H307" i="1" s="1"/>
  <c r="G306" i="1"/>
  <c r="D306" i="1"/>
  <c r="C306" i="1"/>
  <c r="H306" i="1" s="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H292" i="1"/>
  <c r="G292" i="1"/>
  <c r="D292" i="1"/>
  <c r="C292" i="1"/>
  <c r="D291" i="1"/>
  <c r="C291" i="1"/>
  <c r="H291" i="1" s="1"/>
  <c r="H290" i="1"/>
  <c r="D290" i="1"/>
  <c r="C290" i="1"/>
  <c r="G290" i="1" s="1"/>
  <c r="D289" i="1"/>
  <c r="C289" i="1"/>
  <c r="D288" i="1"/>
  <c r="H288" i="1" s="1"/>
  <c r="C288" i="1"/>
  <c r="G288" i="1" s="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G209" i="1"/>
  <c r="D209" i="1"/>
  <c r="C209" i="1"/>
  <c r="H209" i="1" s="1"/>
  <c r="H208" i="1"/>
  <c r="G208" i="1"/>
  <c r="D208" i="1"/>
  <c r="C208" i="1"/>
  <c r="G207" i="1"/>
  <c r="D207" i="1"/>
  <c r="C207" i="1"/>
  <c r="H207" i="1" s="1"/>
  <c r="D206" i="1"/>
  <c r="C206" i="1"/>
  <c r="H206" i="1" s="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2" i="1"/>
  <c r="H191" i="1"/>
  <c r="D191" i="1"/>
  <c r="C191" i="1"/>
  <c r="G191" i="1" s="1"/>
  <c r="H190" i="1"/>
  <c r="D190" i="1"/>
  <c r="C190" i="1"/>
  <c r="G190" i="1" s="1"/>
  <c r="G189" i="1"/>
  <c r="D189" i="1"/>
  <c r="C189" i="1"/>
  <c r="H189" i="1" s="1"/>
  <c r="H188" i="1"/>
  <c r="G188" i="1"/>
  <c r="D188" i="1"/>
  <c r="C188" i="1"/>
  <c r="H187" i="1"/>
  <c r="D187" i="1"/>
  <c r="C187" i="1"/>
  <c r="G187" i="1" s="1"/>
  <c r="H186" i="1"/>
  <c r="D186" i="1"/>
  <c r="C186" i="1"/>
  <c r="G186" i="1" s="1"/>
  <c r="H185" i="1"/>
  <c r="G185" i="1"/>
  <c r="D185" i="1"/>
  <c r="C185" i="1"/>
  <c r="D184" i="1"/>
  <c r="H183" i="1"/>
  <c r="G183" i="1"/>
  <c r="D183" i="1"/>
  <c r="C183" i="1"/>
  <c r="D182" i="1"/>
  <c r="C182" i="1"/>
  <c r="H182" i="1" s="1"/>
  <c r="H181" i="1"/>
  <c r="G181" i="1"/>
  <c r="D181" i="1"/>
  <c r="C181" i="1"/>
  <c r="H180" i="1"/>
  <c r="G180" i="1"/>
  <c r="D180" i="1"/>
  <c r="C180" i="1"/>
  <c r="H179" i="1"/>
  <c r="G179" i="1"/>
  <c r="D179" i="1"/>
  <c r="C179" i="1"/>
  <c r="H178" i="1"/>
  <c r="G178" i="1"/>
  <c r="D178" i="1"/>
  <c r="C178" i="1"/>
  <c r="H177" i="1"/>
  <c r="G177" i="1"/>
  <c r="D177" i="1"/>
  <c r="C177" i="1"/>
  <c r="G176" i="1"/>
  <c r="D176" i="1"/>
  <c r="C176" i="1"/>
  <c r="H176" i="1" s="1"/>
  <c r="H175" i="1"/>
  <c r="G175" i="1"/>
  <c r="D175" i="1"/>
  <c r="C175" i="1"/>
  <c r="G174" i="1"/>
  <c r="D174" i="1"/>
  <c r="C174" i="1"/>
  <c r="H174" i="1" s="1"/>
  <c r="D173" i="1"/>
  <c r="C173" i="1"/>
  <c r="H173" i="1" s="1"/>
  <c r="G172" i="1"/>
  <c r="D172" i="1"/>
  <c r="C172" i="1"/>
  <c r="H172" i="1" s="1"/>
  <c r="H171" i="1"/>
  <c r="G171" i="1"/>
  <c r="D171" i="1"/>
  <c r="C171" i="1"/>
  <c r="H170" i="1"/>
  <c r="G170" i="1"/>
  <c r="D170" i="1"/>
  <c r="C170" i="1"/>
  <c r="H169" i="1"/>
  <c r="G169" i="1"/>
  <c r="D169" i="1"/>
  <c r="C169" i="1"/>
  <c r="G168" i="1"/>
  <c r="D168" i="1"/>
  <c r="C168" i="1"/>
  <c r="H168" i="1" s="1"/>
  <c r="H167" i="1"/>
  <c r="D167" i="1"/>
  <c r="C167" i="1"/>
  <c r="G167" i="1" s="1"/>
  <c r="H166" i="1"/>
  <c r="D166" i="1"/>
  <c r="C166" i="1"/>
  <c r="G166" i="1" s="1"/>
  <c r="D165" i="1"/>
  <c r="H164" i="1"/>
  <c r="G164" i="1"/>
  <c r="D164" i="1"/>
  <c r="C164" i="1"/>
  <c r="H163" i="1"/>
  <c r="D163" i="1"/>
  <c r="C163" i="1"/>
  <c r="G163" i="1" s="1"/>
  <c r="H162" i="1"/>
  <c r="G162" i="1"/>
  <c r="D162" i="1"/>
  <c r="C162" i="1"/>
  <c r="H161" i="1"/>
  <c r="G161" i="1"/>
  <c r="D161" i="1"/>
  <c r="C161" i="1"/>
  <c r="D160" i="1"/>
  <c r="D159" i="1"/>
  <c r="D158" i="1"/>
  <c r="C158" i="1"/>
  <c r="H158" i="1" s="1"/>
  <c r="H157" i="1"/>
  <c r="D157" i="1"/>
  <c r="C157" i="1"/>
  <c r="G157" i="1" s="1"/>
  <c r="H156" i="1"/>
  <c r="G156" i="1"/>
  <c r="D156" i="1"/>
  <c r="C156" i="1"/>
  <c r="D155" i="1"/>
  <c r="H154" i="1"/>
  <c r="G154" i="1"/>
  <c r="D154" i="1"/>
  <c r="C154" i="1"/>
  <c r="H153" i="1"/>
  <c r="G153" i="1"/>
  <c r="D153" i="1"/>
  <c r="C153" i="1"/>
  <c r="D152" i="1"/>
  <c r="C152" i="1"/>
  <c r="H152" i="1" s="1"/>
  <c r="H151" i="1"/>
  <c r="G151" i="1"/>
  <c r="D151" i="1"/>
  <c r="C151" i="1"/>
  <c r="H150" i="1"/>
  <c r="G150" i="1"/>
  <c r="D150" i="1"/>
  <c r="C150" i="1"/>
  <c r="D149" i="1"/>
  <c r="D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H134" i="1"/>
  <c r="G134" i="1"/>
  <c r="D134" i="1"/>
  <c r="C134" i="1"/>
  <c r="H133" i="1"/>
  <c r="G133" i="1"/>
  <c r="D133" i="1"/>
  <c r="C133" i="1"/>
  <c r="D132" i="1"/>
  <c r="C132" i="1"/>
  <c r="H132" i="1" s="1"/>
  <c r="D131" i="1"/>
  <c r="H131" i="1" s="1"/>
  <c r="C131" i="1"/>
  <c r="D130" i="1"/>
  <c r="D129" i="1"/>
  <c r="H128" i="1"/>
  <c r="G128" i="1"/>
  <c r="D128" i="1"/>
  <c r="C128" i="1"/>
  <c r="H127" i="1"/>
  <c r="G127" i="1"/>
  <c r="D127" i="1"/>
  <c r="C127" i="1"/>
  <c r="H126" i="1"/>
  <c r="G126" i="1"/>
  <c r="D126" i="1"/>
  <c r="C126" i="1"/>
  <c r="H125" i="1"/>
  <c r="G125" i="1"/>
  <c r="D125" i="1"/>
  <c r="C125" i="1"/>
  <c r="C124" i="1"/>
  <c r="H123" i="1"/>
  <c r="G123" i="1"/>
  <c r="D123" i="1"/>
  <c r="C123" i="1"/>
  <c r="H122" i="1"/>
  <c r="D122" i="1"/>
  <c r="C122" i="1"/>
  <c r="G122" i="1" s="1"/>
  <c r="H121" i="1"/>
  <c r="D121" i="1"/>
  <c r="C121" i="1"/>
  <c r="G121" i="1" s="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C81" i="1"/>
  <c r="H81" i="1" s="1"/>
  <c r="H80" i="1"/>
  <c r="G80" i="1"/>
  <c r="D80" i="1"/>
  <c r="C80" i="1"/>
  <c r="H79" i="1"/>
  <c r="G79" i="1"/>
  <c r="D79" i="1"/>
  <c r="C79" i="1"/>
  <c r="H78" i="1"/>
  <c r="G78" i="1"/>
  <c r="D78" i="1"/>
  <c r="C78" i="1"/>
  <c r="H77" i="1"/>
  <c r="G77" i="1"/>
  <c r="D77" i="1"/>
  <c r="C77" i="1"/>
  <c r="H76" i="1"/>
  <c r="G76" i="1"/>
  <c r="D76" i="1"/>
  <c r="C76" i="1"/>
  <c r="H75" i="1"/>
  <c r="G75" i="1"/>
  <c r="D75" i="1"/>
  <c r="C75" i="1"/>
  <c r="D74" i="1"/>
  <c r="G74" i="1" s="1"/>
  <c r="C74" i="1"/>
  <c r="H74" i="1" s="1"/>
  <c r="D73" i="1"/>
  <c r="C73" i="1"/>
  <c r="D72" i="1"/>
  <c r="C72" i="1"/>
  <c r="H72" i="1" s="1"/>
  <c r="G71" i="1"/>
  <c r="D71" i="1"/>
  <c r="C71" i="1"/>
  <c r="H71" i="1" s="1"/>
  <c r="D70" i="1"/>
  <c r="H69" i="1"/>
  <c r="G69" i="1"/>
  <c r="D69" i="1"/>
  <c r="C69" i="1"/>
  <c r="H68" i="1"/>
  <c r="G68" i="1"/>
  <c r="D68" i="1"/>
  <c r="C68" i="1"/>
  <c r="H67" i="1"/>
  <c r="G67" i="1"/>
  <c r="D67" i="1"/>
  <c r="C67" i="1"/>
  <c r="H66" i="1"/>
  <c r="G66" i="1"/>
  <c r="D66" i="1"/>
  <c r="C66" i="1"/>
  <c r="H65" i="1"/>
  <c r="G65" i="1"/>
  <c r="D65" i="1"/>
  <c r="C65" i="1"/>
  <c r="D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D56" i="1"/>
  <c r="C56" i="1"/>
  <c r="H56" i="1" s="1"/>
  <c r="D55" i="1"/>
  <c r="C55" i="1"/>
  <c r="H55" i="1" s="1"/>
  <c r="H54" i="1"/>
  <c r="G54" i="1"/>
  <c r="D54" i="1"/>
  <c r="C54" i="1"/>
  <c r="H53" i="1"/>
  <c r="G53" i="1"/>
  <c r="D53" i="1"/>
  <c r="C53" i="1"/>
  <c r="H52" i="1"/>
  <c r="G52" i="1"/>
  <c r="D52" i="1"/>
  <c r="C52" i="1"/>
  <c r="H51" i="1"/>
  <c r="D51" i="1"/>
  <c r="C51" i="1"/>
  <c r="G51" i="1" s="1"/>
  <c r="D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G5" i="1"/>
  <c r="D5" i="1"/>
  <c r="C5" i="1"/>
  <c r="H5" i="1" s="1"/>
  <c r="G4" i="1"/>
  <c r="D4" i="1"/>
  <c r="C4" i="1"/>
  <c r="H4" i="1" s="1"/>
  <c r="D22" i="7" l="1"/>
  <c r="D1454" i="1"/>
  <c r="G1454" i="1" s="1"/>
  <c r="G1456" i="1"/>
  <c r="I1456" i="1" s="1"/>
  <c r="J1456" i="1"/>
  <c r="D1453" i="1"/>
  <c r="H1454" i="1"/>
  <c r="H30" i="3"/>
  <c r="C1453" i="1"/>
  <c r="H1453" i="1" s="1"/>
  <c r="G1445" i="1"/>
  <c r="D6" i="7"/>
  <c r="H1445" i="1"/>
  <c r="J1440" i="1"/>
  <c r="F107" i="6"/>
  <c r="E299" i="9"/>
  <c r="B299" i="9" s="1"/>
  <c r="G1408" i="1"/>
  <c r="G1409" i="1"/>
  <c r="G1410" i="1"/>
  <c r="C1401" i="1"/>
  <c r="F217" i="9"/>
  <c r="B217" i="9" s="1"/>
  <c r="G1266" i="1"/>
  <c r="G1265" i="1"/>
  <c r="G1264" i="1"/>
  <c r="G1218" i="1"/>
  <c r="C1216" i="1"/>
  <c r="D238" i="5"/>
  <c r="G1155" i="1"/>
  <c r="G1166" i="1"/>
  <c r="H1165" i="1"/>
  <c r="G1157" i="1"/>
  <c r="G1154" i="1"/>
  <c r="G1053" i="1"/>
  <c r="D146" i="5"/>
  <c r="F149" i="5"/>
  <c r="G1139" i="1"/>
  <c r="G1138" i="1"/>
  <c r="G1137" i="1"/>
  <c r="G1127" i="1"/>
  <c r="G1135" i="1"/>
  <c r="C1113" i="1"/>
  <c r="E286" i="9"/>
  <c r="B286" i="9" s="1"/>
  <c r="E287" i="9"/>
  <c r="B287" i="9" s="1"/>
  <c r="E295" i="9"/>
  <c r="B295" i="9" s="1"/>
  <c r="E297" i="9"/>
  <c r="B297" i="9" s="1"/>
  <c r="E300" i="9"/>
  <c r="B300" i="9" s="1"/>
  <c r="H1018" i="1"/>
  <c r="C1013" i="1"/>
  <c r="G1050" i="1"/>
  <c r="C1048" i="1"/>
  <c r="D69" i="5"/>
  <c r="C1047" i="1" s="1"/>
  <c r="H1148" i="1"/>
  <c r="F170" i="5"/>
  <c r="E68" i="5"/>
  <c r="I21" i="3" s="1"/>
  <c r="G1148" i="1"/>
  <c r="G1149" i="1"/>
  <c r="H1576" i="1"/>
  <c r="G1576" i="1"/>
  <c r="G1481" i="1"/>
  <c r="H1481" i="1"/>
  <c r="G1483" i="1"/>
  <c r="G1491" i="1"/>
  <c r="H1264" i="1"/>
  <c r="G1263" i="1"/>
  <c r="G1560" i="1"/>
  <c r="D49" i="8"/>
  <c r="C1524" i="1" s="1"/>
  <c r="H1561" i="1"/>
  <c r="G1499" i="1"/>
  <c r="H1501" i="1"/>
  <c r="H1509" i="1"/>
  <c r="D42" i="8"/>
  <c r="G1165" i="1"/>
  <c r="H1142" i="1"/>
  <c r="G1142" i="1"/>
  <c r="G1147" i="1"/>
  <c r="F164" i="5"/>
  <c r="G1141" i="1"/>
  <c r="E33" i="9"/>
  <c r="B33" i="9" s="1"/>
  <c r="E302" i="9"/>
  <c r="B302" i="9" s="1"/>
  <c r="G1226" i="1"/>
  <c r="C1227" i="1"/>
  <c r="H1227" i="1" s="1"/>
  <c r="E282" i="9"/>
  <c r="B282" i="9" s="1"/>
  <c r="E292" i="9"/>
  <c r="B292" i="9" s="1"/>
  <c r="H1224" i="1"/>
  <c r="D245" i="5"/>
  <c r="C1222" i="1" s="1"/>
  <c r="H1222" i="1" s="1"/>
  <c r="C1223" i="1"/>
  <c r="G1223" i="1" s="1"/>
  <c r="G1228" i="1"/>
  <c r="H1276" i="1"/>
  <c r="G1247" i="1"/>
  <c r="G1276" i="1"/>
  <c r="G131" i="1"/>
  <c r="G658" i="1"/>
  <c r="G289" i="1"/>
  <c r="H289" i="1"/>
  <c r="E643" i="4"/>
  <c r="D637" i="1" s="1"/>
  <c r="E273" i="9"/>
  <c r="B273" i="9" s="1"/>
  <c r="F124" i="4"/>
  <c r="F128" i="4"/>
  <c r="D124" i="1"/>
  <c r="H73" i="1"/>
  <c r="C986" i="1"/>
  <c r="G809" i="1"/>
  <c r="G783" i="1"/>
  <c r="G719" i="1"/>
  <c r="G713" i="1"/>
  <c r="G703" i="1"/>
  <c r="G691" i="1"/>
  <c r="G687" i="1"/>
  <c r="G670" i="1"/>
  <c r="G668" i="1"/>
  <c r="G642" i="1"/>
  <c r="G645" i="1"/>
  <c r="G641" i="1"/>
  <c r="C421" i="1"/>
  <c r="H421" i="1" s="1"/>
  <c r="D421" i="4"/>
  <c r="C415" i="1" s="1"/>
  <c r="G415" i="1" s="1"/>
  <c r="G421" i="1"/>
  <c r="F227" i="9"/>
  <c r="B227" i="9" s="1"/>
  <c r="G405" i="1"/>
  <c r="G308" i="1"/>
  <c r="B226" i="9"/>
  <c r="C50" i="1"/>
  <c r="G291" i="1"/>
  <c r="C413" i="1"/>
  <c r="C412" i="1"/>
  <c r="G412" i="1" s="1"/>
  <c r="D643" i="4"/>
  <c r="C637" i="1" s="1"/>
  <c r="C411" i="1"/>
  <c r="G411" i="1" s="1"/>
  <c r="G206" i="1"/>
  <c r="C184" i="1"/>
  <c r="G182" i="1"/>
  <c r="G173" i="1"/>
  <c r="F219" i="9"/>
  <c r="B219" i="9" s="1"/>
  <c r="C165" i="1"/>
  <c r="H160" i="1"/>
  <c r="G160" i="1"/>
  <c r="D163" i="4"/>
  <c r="F164" i="4"/>
  <c r="G158" i="1"/>
  <c r="C155" i="1"/>
  <c r="H149" i="1"/>
  <c r="G149" i="1"/>
  <c r="G152" i="1"/>
  <c r="D152" i="4"/>
  <c r="H21" i="9" s="1"/>
  <c r="F153" i="4"/>
  <c r="C135" i="1"/>
  <c r="C129" i="1"/>
  <c r="H129" i="1" s="1"/>
  <c r="C130" i="1"/>
  <c r="H130" i="1" s="1"/>
  <c r="G129" i="1"/>
  <c r="G130" i="1"/>
  <c r="G132" i="1"/>
  <c r="C120" i="1"/>
  <c r="D106" i="4"/>
  <c r="G81" i="1"/>
  <c r="C70" i="1"/>
  <c r="G72" i="1"/>
  <c r="G55" i="1"/>
  <c r="G56" i="1"/>
  <c r="C64" i="1"/>
  <c r="G73" i="1"/>
  <c r="D50" i="4"/>
  <c r="C46" i="1" s="1"/>
  <c r="H595" i="1"/>
  <c r="G595" i="1"/>
  <c r="H603" i="1"/>
  <c r="G603" i="1"/>
  <c r="H608" i="1"/>
  <c r="G608" i="1"/>
  <c r="H616" i="1"/>
  <c r="G616" i="1"/>
  <c r="H627" i="1"/>
  <c r="G627" i="1"/>
  <c r="H487" i="1"/>
  <c r="G487" i="1"/>
  <c r="H531" i="1"/>
  <c r="G531" i="1"/>
  <c r="H592" i="1"/>
  <c r="G592" i="1"/>
  <c r="H611" i="1"/>
  <c r="G611" i="1"/>
  <c r="H619" i="1"/>
  <c r="G619" i="1"/>
  <c r="H624" i="1"/>
  <c r="G624" i="1"/>
  <c r="H461" i="1"/>
  <c r="H465" i="1"/>
  <c r="H469" i="1"/>
  <c r="H473" i="1"/>
  <c r="H476" i="1"/>
  <c r="G478" i="1"/>
  <c r="H483" i="1"/>
  <c r="G483" i="1"/>
  <c r="H492" i="1"/>
  <c r="G494" i="1"/>
  <c r="H499" i="1"/>
  <c r="G499" i="1"/>
  <c r="H508" i="1"/>
  <c r="G510" i="1"/>
  <c r="H515" i="1"/>
  <c r="G515" i="1"/>
  <c r="H527" i="1"/>
  <c r="G527" i="1"/>
  <c r="H536" i="1"/>
  <c r="G538" i="1"/>
  <c r="H543" i="1"/>
  <c r="G543" i="1"/>
  <c r="H552" i="1"/>
  <c r="G554" i="1"/>
  <c r="H559" i="1"/>
  <c r="G559" i="1"/>
  <c r="H564" i="1"/>
  <c r="G564" i="1"/>
  <c r="H567" i="1"/>
  <c r="G567" i="1"/>
  <c r="H572" i="1"/>
  <c r="G572" i="1"/>
  <c r="H576" i="1"/>
  <c r="G576" i="1"/>
  <c r="H579" i="1"/>
  <c r="G579" i="1"/>
  <c r="H584" i="1"/>
  <c r="G584" i="1"/>
  <c r="H632" i="1"/>
  <c r="G632" i="1"/>
  <c r="H503" i="1"/>
  <c r="G503" i="1"/>
  <c r="H519" i="1"/>
  <c r="G519" i="1"/>
  <c r="H547" i="1"/>
  <c r="G547" i="1"/>
  <c r="H600" i="1"/>
  <c r="G600" i="1"/>
  <c r="G310" i="1"/>
  <c r="H312" i="1"/>
  <c r="G314" i="1"/>
  <c r="H316" i="1"/>
  <c r="G318" i="1"/>
  <c r="H320" i="1"/>
  <c r="G322" i="1"/>
  <c r="H324" i="1"/>
  <c r="G326" i="1"/>
  <c r="H328" i="1"/>
  <c r="G330" i="1"/>
  <c r="H332" i="1"/>
  <c r="G334" i="1"/>
  <c r="H336" i="1"/>
  <c r="G338" i="1"/>
  <c r="H340" i="1"/>
  <c r="G342" i="1"/>
  <c r="H344" i="1"/>
  <c r="H348" i="1"/>
  <c r="G350" i="1"/>
  <c r="H352" i="1"/>
  <c r="G354" i="1"/>
  <c r="H356" i="1"/>
  <c r="G358" i="1"/>
  <c r="H360" i="1"/>
  <c r="G362" i="1"/>
  <c r="H364" i="1"/>
  <c r="G366" i="1"/>
  <c r="H368" i="1"/>
  <c r="G370" i="1"/>
  <c r="H372" i="1"/>
  <c r="G374" i="1"/>
  <c r="H376" i="1"/>
  <c r="G378" i="1"/>
  <c r="H380" i="1"/>
  <c r="G382" i="1"/>
  <c r="H384" i="1"/>
  <c r="G386" i="1"/>
  <c r="H388" i="1"/>
  <c r="G390" i="1"/>
  <c r="H392" i="1"/>
  <c r="G394" i="1"/>
  <c r="H396" i="1"/>
  <c r="G398" i="1"/>
  <c r="H400" i="1"/>
  <c r="H404" i="1"/>
  <c r="G406" i="1"/>
  <c r="H416" i="1"/>
  <c r="G418" i="1"/>
  <c r="H420" i="1"/>
  <c r="G422" i="1"/>
  <c r="H424" i="1"/>
  <c r="G426" i="1"/>
  <c r="H428" i="1"/>
  <c r="G430" i="1"/>
  <c r="H432" i="1"/>
  <c r="G434" i="1"/>
  <c r="H436" i="1"/>
  <c r="G438" i="1"/>
  <c r="H440" i="1"/>
  <c r="G442" i="1"/>
  <c r="H444" i="1"/>
  <c r="G446" i="1"/>
  <c r="H448" i="1"/>
  <c r="G450" i="1"/>
  <c r="H452" i="1"/>
  <c r="G454" i="1"/>
  <c r="H456" i="1"/>
  <c r="G458" i="1"/>
  <c r="H460" i="1"/>
  <c r="G462" i="1"/>
  <c r="H464" i="1"/>
  <c r="G466" i="1"/>
  <c r="H468" i="1"/>
  <c r="G470" i="1"/>
  <c r="H472" i="1"/>
  <c r="G474" i="1"/>
  <c r="H479" i="1"/>
  <c r="G479" i="1"/>
  <c r="G480" i="1"/>
  <c r="H488" i="1"/>
  <c r="G490" i="1"/>
  <c r="H495" i="1"/>
  <c r="G495" i="1"/>
  <c r="G496" i="1"/>
  <c r="H504" i="1"/>
  <c r="G506" i="1"/>
  <c r="H511" i="1"/>
  <c r="G511" i="1"/>
  <c r="G512" i="1"/>
  <c r="H520" i="1"/>
  <c r="H523" i="1"/>
  <c r="G523" i="1"/>
  <c r="G524" i="1"/>
  <c r="H532" i="1"/>
  <c r="G534" i="1"/>
  <c r="H539" i="1"/>
  <c r="G539" i="1"/>
  <c r="G540" i="1"/>
  <c r="H548" i="1"/>
  <c r="G550" i="1"/>
  <c r="H555" i="1"/>
  <c r="G555" i="1"/>
  <c r="G556" i="1"/>
  <c r="H588" i="1"/>
  <c r="G588" i="1"/>
  <c r="H591" i="1"/>
  <c r="G591" i="1"/>
  <c r="H596" i="1"/>
  <c r="G596" i="1"/>
  <c r="H599" i="1"/>
  <c r="G599" i="1"/>
  <c r="H604" i="1"/>
  <c r="G604" i="1"/>
  <c r="H607" i="1"/>
  <c r="G607" i="1"/>
  <c r="H612" i="1"/>
  <c r="G612" i="1"/>
  <c r="H615" i="1"/>
  <c r="G615" i="1"/>
  <c r="H620" i="1"/>
  <c r="G620" i="1"/>
  <c r="H623" i="1"/>
  <c r="G623" i="1"/>
  <c r="H628" i="1"/>
  <c r="G628" i="1"/>
  <c r="H311" i="1"/>
  <c r="H315" i="1"/>
  <c r="H319" i="1"/>
  <c r="H323" i="1"/>
  <c r="H327" i="1"/>
  <c r="H331" i="1"/>
  <c r="H335" i="1"/>
  <c r="H339" i="1"/>
  <c r="H343" i="1"/>
  <c r="H347" i="1"/>
  <c r="H351" i="1"/>
  <c r="H355" i="1"/>
  <c r="H359" i="1"/>
  <c r="H363" i="1"/>
  <c r="H367" i="1"/>
  <c r="H371" i="1"/>
  <c r="H375" i="1"/>
  <c r="H379" i="1"/>
  <c r="H383" i="1"/>
  <c r="H387" i="1"/>
  <c r="H391" i="1"/>
  <c r="H395" i="1"/>
  <c r="H399" i="1"/>
  <c r="H415" i="1"/>
  <c r="H419" i="1"/>
  <c r="H423" i="1"/>
  <c r="H427" i="1"/>
  <c r="H431" i="1"/>
  <c r="H435" i="1"/>
  <c r="H439" i="1"/>
  <c r="H443" i="1"/>
  <c r="H447" i="1"/>
  <c r="H451" i="1"/>
  <c r="H455" i="1"/>
  <c r="H459" i="1"/>
  <c r="H463" i="1"/>
  <c r="H467" i="1"/>
  <c r="H471" i="1"/>
  <c r="H475" i="1"/>
  <c r="G475" i="1"/>
  <c r="H484" i="1"/>
  <c r="H491" i="1"/>
  <c r="G491" i="1"/>
  <c r="H500" i="1"/>
  <c r="H507" i="1"/>
  <c r="G507" i="1"/>
  <c r="H516" i="1"/>
  <c r="H528" i="1"/>
  <c r="H535" i="1"/>
  <c r="G535" i="1"/>
  <c r="H544" i="1"/>
  <c r="H551" i="1"/>
  <c r="G551" i="1"/>
  <c r="H560" i="1"/>
  <c r="G560" i="1"/>
  <c r="H563" i="1"/>
  <c r="G563" i="1"/>
  <c r="H568" i="1"/>
  <c r="G568" i="1"/>
  <c r="H571" i="1"/>
  <c r="G571" i="1"/>
  <c r="H575" i="1"/>
  <c r="G575" i="1"/>
  <c r="H580" i="1"/>
  <c r="G580" i="1"/>
  <c r="H583" i="1"/>
  <c r="G583" i="1"/>
  <c r="H631" i="1"/>
  <c r="G631" i="1"/>
  <c r="H477" i="1"/>
  <c r="H481" i="1"/>
  <c r="H485" i="1"/>
  <c r="H489" i="1"/>
  <c r="H493" i="1"/>
  <c r="H497" i="1"/>
  <c r="H501" i="1"/>
  <c r="H505" i="1"/>
  <c r="H509" i="1"/>
  <c r="H513" i="1"/>
  <c r="H517" i="1"/>
  <c r="H521" i="1"/>
  <c r="H525" i="1"/>
  <c r="H529" i="1"/>
  <c r="H533" i="1"/>
  <c r="H537" i="1"/>
  <c r="H541" i="1"/>
  <c r="H545" i="1"/>
  <c r="H549" i="1"/>
  <c r="H553" i="1"/>
  <c r="H557" i="1"/>
  <c r="H561" i="1"/>
  <c r="H565" i="1"/>
  <c r="H569" i="1"/>
  <c r="H573" i="1"/>
  <c r="H577" i="1"/>
  <c r="H581" i="1"/>
  <c r="H585" i="1"/>
  <c r="H589" i="1"/>
  <c r="H593" i="1"/>
  <c r="H597" i="1"/>
  <c r="H601" i="1"/>
  <c r="H605" i="1"/>
  <c r="H609" i="1"/>
  <c r="H613" i="1"/>
  <c r="H617" i="1"/>
  <c r="H621" i="1"/>
  <c r="H625" i="1"/>
  <c r="F311" i="4"/>
  <c r="I1452" i="1"/>
  <c r="I1467" i="1"/>
  <c r="I1473" i="1"/>
  <c r="I1476" i="1"/>
  <c r="E151" i="4"/>
  <c r="F252" i="4"/>
  <c r="E298" i="4"/>
  <c r="F363" i="4"/>
  <c r="F421" i="4"/>
  <c r="D420" i="4"/>
  <c r="I1446" i="1"/>
  <c r="I1478" i="1"/>
  <c r="F82" i="4"/>
  <c r="E408" i="4"/>
  <c r="D403" i="1" s="1"/>
  <c r="F529" i="4"/>
  <c r="H1440" i="1"/>
  <c r="I1440" i="1" s="1"/>
  <c r="H1442" i="1"/>
  <c r="I1442" i="1" s="1"/>
  <c r="H1444" i="1"/>
  <c r="I1444" i="1" s="1"/>
  <c r="G1447" i="1"/>
  <c r="G1449" i="1"/>
  <c r="G1451" i="1"/>
  <c r="G1455" i="1"/>
  <c r="G1457" i="1"/>
  <c r="I1457" i="1" s="1"/>
  <c r="G1459" i="1"/>
  <c r="I1459" i="1" s="1"/>
  <c r="G1461" i="1"/>
  <c r="G1462" i="1"/>
  <c r="G1464" i="1"/>
  <c r="G1466" i="1"/>
  <c r="I1466" i="1" s="1"/>
  <c r="G1468" i="1"/>
  <c r="G1472" i="1"/>
  <c r="G1474" i="1"/>
  <c r="G1477" i="1"/>
  <c r="I1477" i="1" s="1"/>
  <c r="G1479" i="1"/>
  <c r="H1482" i="1"/>
  <c r="H1486" i="1"/>
  <c r="H1490" i="1"/>
  <c r="H1494" i="1"/>
  <c r="H1498" i="1"/>
  <c r="H1502" i="1"/>
  <c r="H1506" i="1"/>
  <c r="H1510" i="1"/>
  <c r="H1514" i="1"/>
  <c r="H1522" i="1"/>
  <c r="H1526" i="1"/>
  <c r="H1530" i="1"/>
  <c r="H1534" i="1"/>
  <c r="H1538" i="1"/>
  <c r="H1542" i="1"/>
  <c r="H1546" i="1"/>
  <c r="H1550" i="1"/>
  <c r="H1554" i="1"/>
  <c r="H1558" i="1"/>
  <c r="H1562" i="1"/>
  <c r="H1566" i="1"/>
  <c r="H1570" i="1"/>
  <c r="H1574" i="1"/>
  <c r="H1578" i="1"/>
  <c r="F134" i="4"/>
  <c r="D196" i="4"/>
  <c r="F216" i="4"/>
  <c r="F264" i="4"/>
  <c r="D299" i="4"/>
  <c r="D351" i="4"/>
  <c r="D644" i="4"/>
  <c r="F460" i="4"/>
  <c r="F522" i="4"/>
  <c r="F530" i="4"/>
  <c r="F574" i="4"/>
  <c r="F581" i="4"/>
  <c r="D580" i="4"/>
  <c r="E593" i="4"/>
  <c r="D587" i="1" s="1"/>
  <c r="H587" i="1" s="1"/>
  <c r="E6" i="5"/>
  <c r="F69" i="5"/>
  <c r="H307" i="9"/>
  <c r="E176" i="5"/>
  <c r="H1447" i="1"/>
  <c r="H1449" i="1"/>
  <c r="H1451" i="1"/>
  <c r="H1455" i="1"/>
  <c r="H1457" i="1"/>
  <c r="H1459" i="1"/>
  <c r="H1462" i="1"/>
  <c r="H1464" i="1"/>
  <c r="H1466" i="1"/>
  <c r="H1468" i="1"/>
  <c r="H1472" i="1"/>
  <c r="H1474" i="1"/>
  <c r="H1477" i="1"/>
  <c r="H1479" i="1"/>
  <c r="F643" i="4"/>
  <c r="E644" i="4"/>
  <c r="D638" i="1" s="1"/>
  <c r="E580" i="4"/>
  <c r="D574" i="1" s="1"/>
  <c r="F5" i="6"/>
  <c r="E5" i="7"/>
  <c r="E7" i="4"/>
  <c r="F7" i="4" s="1"/>
  <c r="F593" i="4"/>
  <c r="F416" i="4"/>
  <c r="G143" i="9"/>
  <c r="E143" i="9" s="1"/>
  <c r="B143" i="9" s="1"/>
  <c r="F603" i="4"/>
  <c r="G307" i="9"/>
  <c r="F177" i="5"/>
  <c r="D176" i="5"/>
  <c r="F180" i="5"/>
  <c r="F190" i="5"/>
  <c r="D206" i="5"/>
  <c r="D35" i="6"/>
  <c r="D129" i="6"/>
  <c r="M213" i="9"/>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0" i="9"/>
  <c r="E190" i="9" s="1"/>
  <c r="B190" i="9" s="1"/>
  <c r="G186" i="9"/>
  <c r="E186" i="9" s="1"/>
  <c r="B186" i="9" s="1"/>
  <c r="G166" i="9"/>
  <c r="H165" i="9"/>
  <c r="G279" i="9"/>
  <c r="E279" i="9" s="1"/>
  <c r="B279" i="9" s="1"/>
  <c r="G191" i="9"/>
  <c r="E191" i="9" s="1"/>
  <c r="B191" i="9" s="1"/>
  <c r="G187" i="9"/>
  <c r="E187" i="9" s="1"/>
  <c r="B187" i="9" s="1"/>
  <c r="G165" i="9"/>
  <c r="E165" i="9" s="1"/>
  <c r="B165" i="9" s="1"/>
  <c r="G164" i="9"/>
  <c r="E164" i="9" s="1"/>
  <c r="B164" i="9" s="1"/>
  <c r="G163" i="9"/>
  <c r="E163" i="9" s="1"/>
  <c r="B163" i="9" s="1"/>
  <c r="G162" i="9"/>
  <c r="E162" i="9" s="1"/>
  <c r="B162" i="9" s="1"/>
  <c r="G161" i="9"/>
  <c r="E161" i="9" s="1"/>
  <c r="B161" i="9" s="1"/>
  <c r="L192" i="9"/>
  <c r="F192" i="9" s="1"/>
  <c r="G188" i="9"/>
  <c r="E188" i="9" s="1"/>
  <c r="B188" i="9" s="1"/>
  <c r="G280" i="9"/>
  <c r="E280" i="9" s="1"/>
  <c r="B280" i="9" s="1"/>
  <c r="G192" i="9"/>
  <c r="E192" i="9" s="1"/>
  <c r="G189" i="9"/>
  <c r="E189" i="9" s="1"/>
  <c r="B189"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I10" i="9"/>
  <c r="F632" i="4"/>
  <c r="D12" i="5"/>
  <c r="D68" i="5"/>
  <c r="D78" i="5"/>
  <c r="E289" i="9"/>
  <c r="B289" i="9" s="1"/>
  <c r="D134" i="5"/>
  <c r="F10" i="6"/>
  <c r="F94" i="6"/>
  <c r="E68" i="9"/>
  <c r="B68" i="9" s="1"/>
  <c r="E309" i="9"/>
  <c r="B309" i="9" s="1"/>
  <c r="H19" i="9"/>
  <c r="E19" i="9" s="1"/>
  <c r="B19" i="9" s="1"/>
  <c r="F223" i="9"/>
  <c r="B223" i="9" s="1"/>
  <c r="F255" i="9"/>
  <c r="B255" i="9" s="1"/>
  <c r="F215" i="9"/>
  <c r="B215" i="9" s="1"/>
  <c r="E285" i="9"/>
  <c r="B285" i="9" s="1"/>
  <c r="B303" i="9"/>
  <c r="G1453" i="1" l="1"/>
  <c r="D5" i="7"/>
  <c r="C1437" i="1"/>
  <c r="G1401" i="1"/>
  <c r="H1401" i="1"/>
  <c r="F238" i="5"/>
  <c r="C1215" i="1"/>
  <c r="G1216" i="1"/>
  <c r="H1216" i="1"/>
  <c r="F146" i="5"/>
  <c r="C1124" i="1"/>
  <c r="G1113" i="1"/>
  <c r="H1113" i="1"/>
  <c r="H1013" i="1"/>
  <c r="G1013" i="1"/>
  <c r="H1047" i="1"/>
  <c r="G1047" i="1"/>
  <c r="H1048" i="1"/>
  <c r="G1048" i="1"/>
  <c r="D1046" i="1"/>
  <c r="D43" i="8"/>
  <c r="G1524" i="1"/>
  <c r="H1524" i="1"/>
  <c r="I34" i="3"/>
  <c r="C1517" i="1"/>
  <c r="H637" i="1"/>
  <c r="E307" i="9"/>
  <c r="B307" i="9" s="1"/>
  <c r="G1222" i="1"/>
  <c r="G1227" i="1"/>
  <c r="F245" i="5"/>
  <c r="D237" i="5"/>
  <c r="C1214" i="1" s="1"/>
  <c r="H1223" i="1"/>
  <c r="H124" i="1"/>
  <c r="G124" i="1"/>
  <c r="H986" i="1"/>
  <c r="G986" i="1"/>
  <c r="G637" i="1"/>
  <c r="H412" i="1"/>
  <c r="G50" i="1"/>
  <c r="H50" i="1"/>
  <c r="H413" i="1"/>
  <c r="G413" i="1"/>
  <c r="H411" i="1"/>
  <c r="G184" i="1"/>
  <c r="H184" i="1"/>
  <c r="G165" i="1"/>
  <c r="H165" i="1"/>
  <c r="F163" i="4"/>
  <c r="C159" i="1"/>
  <c r="H155" i="1"/>
  <c r="G155" i="1"/>
  <c r="F152" i="4"/>
  <c r="C148" i="1"/>
  <c r="G21" i="9"/>
  <c r="H135" i="1"/>
  <c r="G135" i="1"/>
  <c r="G120" i="1"/>
  <c r="H120" i="1"/>
  <c r="F106" i="4"/>
  <c r="C102" i="1"/>
  <c r="G70" i="1"/>
  <c r="H70" i="1"/>
  <c r="D6" i="4"/>
  <c r="C2" i="1" s="1"/>
  <c r="F50" i="4"/>
  <c r="H64" i="1"/>
  <c r="G64" i="1"/>
  <c r="G46" i="1"/>
  <c r="H46" i="1"/>
  <c r="F12" i="5"/>
  <c r="D7" i="5"/>
  <c r="C990" i="1"/>
  <c r="B192" i="9"/>
  <c r="F213" i="9"/>
  <c r="B213" i="9" s="1"/>
  <c r="G310" i="9"/>
  <c r="E310" i="9" s="1"/>
  <c r="B310" i="9" s="1"/>
  <c r="F206" i="5"/>
  <c r="C1183" i="1"/>
  <c r="E175" i="5"/>
  <c r="D1152" i="1" s="1"/>
  <c r="I22" i="3"/>
  <c r="D1153" i="1"/>
  <c r="F351" i="4"/>
  <c r="D350" i="4"/>
  <c r="C346" i="1"/>
  <c r="F196" i="4"/>
  <c r="D151" i="4"/>
  <c r="C192" i="1"/>
  <c r="I1472" i="1"/>
  <c r="I1462" i="1"/>
  <c r="I1455" i="1"/>
  <c r="I1449" i="1"/>
  <c r="E407" i="4"/>
  <c r="D402" i="1" s="1"/>
  <c r="D293" i="1"/>
  <c r="E528" i="4"/>
  <c r="F134" i="5"/>
  <c r="C1112" i="1"/>
  <c r="F78" i="5"/>
  <c r="C1056" i="1"/>
  <c r="E166" i="9"/>
  <c r="B166" i="9" s="1"/>
  <c r="F176" i="5"/>
  <c r="C1153" i="1"/>
  <c r="H22" i="3"/>
  <c r="I29" i="3"/>
  <c r="D1436" i="1"/>
  <c r="F580" i="4"/>
  <c r="C574" i="1"/>
  <c r="F299" i="4"/>
  <c r="D298" i="4"/>
  <c r="C294" i="1"/>
  <c r="E21" i="9"/>
  <c r="I1479" i="1"/>
  <c r="I1468" i="1"/>
  <c r="I1447" i="1"/>
  <c r="D528" i="4"/>
  <c r="D635" i="4" s="1"/>
  <c r="F420" i="4"/>
  <c r="C414" i="1"/>
  <c r="F68" i="5"/>
  <c r="C1046" i="1"/>
  <c r="H21" i="3"/>
  <c r="F129" i="6"/>
  <c r="C1423" i="1"/>
  <c r="I17" i="3"/>
  <c r="E289" i="4"/>
  <c r="D147" i="1"/>
  <c r="G587" i="1"/>
  <c r="F35" i="6"/>
  <c r="C1329" i="1"/>
  <c r="H25" i="3"/>
  <c r="E6" i="4"/>
  <c r="D3" i="1"/>
  <c r="D141" i="6"/>
  <c r="H278" i="9"/>
  <c r="D984" i="1"/>
  <c r="F644" i="4"/>
  <c r="C638" i="1"/>
  <c r="I1474" i="1"/>
  <c r="I1464" i="1"/>
  <c r="I1451" i="1"/>
  <c r="G1437" i="1" l="1"/>
  <c r="H1437" i="1"/>
  <c r="H29" i="3"/>
  <c r="C1436" i="1"/>
  <c r="H1436" i="1" s="1"/>
  <c r="G315" i="9"/>
  <c r="E315" i="9" s="1"/>
  <c r="G1215" i="1"/>
  <c r="H1215" i="1"/>
  <c r="D175" i="5"/>
  <c r="F175" i="5" s="1"/>
  <c r="H1124" i="1"/>
  <c r="G1124" i="1"/>
  <c r="I35" i="3"/>
  <c r="C1518" i="1"/>
  <c r="K1450" i="9"/>
  <c r="G313" i="9"/>
  <c r="E313" i="9" s="1"/>
  <c r="B313" i="9" s="1"/>
  <c r="G312" i="9"/>
  <c r="E312" i="9" s="1"/>
  <c r="G1517" i="1"/>
  <c r="H1517" i="1"/>
  <c r="H11" i="3"/>
  <c r="N3" i="9" s="1"/>
  <c r="F237" i="5"/>
  <c r="H23" i="3"/>
  <c r="G1214" i="1"/>
  <c r="H1214" i="1"/>
  <c r="H159" i="1"/>
  <c r="G159" i="1"/>
  <c r="H148" i="1"/>
  <c r="G148" i="1"/>
  <c r="H102" i="1"/>
  <c r="G102" i="1"/>
  <c r="H16" i="3"/>
  <c r="F635" i="4"/>
  <c r="C629" i="1"/>
  <c r="E290" i="4"/>
  <c r="D286" i="1" s="1"/>
  <c r="E412" i="4"/>
  <c r="I16" i="3"/>
  <c r="D2" i="1"/>
  <c r="H1423" i="1"/>
  <c r="G1423" i="1"/>
  <c r="H638" i="1"/>
  <c r="G638" i="1"/>
  <c r="F141" i="6"/>
  <c r="C1435" i="1"/>
  <c r="H28" i="3"/>
  <c r="H1329" i="1"/>
  <c r="G1329" i="1"/>
  <c r="H9" i="3"/>
  <c r="G1153" i="1"/>
  <c r="H1153" i="1"/>
  <c r="H1056" i="1"/>
  <c r="G1056" i="1"/>
  <c r="E636" i="4"/>
  <c r="D630" i="1" s="1"/>
  <c r="D522" i="1"/>
  <c r="E635" i="4"/>
  <c r="D629" i="1" s="1"/>
  <c r="D289" i="4"/>
  <c r="F151" i="4"/>
  <c r="H17" i="3"/>
  <c r="C147" i="1"/>
  <c r="G2" i="1"/>
  <c r="H2" i="1"/>
  <c r="F7" i="5"/>
  <c r="D6" i="5"/>
  <c r="C985" i="1"/>
  <c r="H20" i="3"/>
  <c r="G3" i="1"/>
  <c r="H3" i="1"/>
  <c r="E291" i="4"/>
  <c r="D287" i="1" s="1"/>
  <c r="E413" i="4"/>
  <c r="D285" i="1"/>
  <c r="D636" i="4"/>
  <c r="F528" i="4"/>
  <c r="C522" i="1"/>
  <c r="B21" i="9"/>
  <c r="H574" i="1"/>
  <c r="G574" i="1"/>
  <c r="G1046" i="1"/>
  <c r="H1046" i="1"/>
  <c r="H414" i="1"/>
  <c r="G414" i="1"/>
  <c r="G294" i="1"/>
  <c r="H294" i="1"/>
  <c r="G1112" i="1"/>
  <c r="H1112" i="1"/>
  <c r="H346" i="1"/>
  <c r="G346" i="1"/>
  <c r="F6" i="4"/>
  <c r="G1183" i="1"/>
  <c r="H1183" i="1"/>
  <c r="G317" i="9"/>
  <c r="E317" i="9" s="1"/>
  <c r="F298" i="4"/>
  <c r="D407" i="4"/>
  <c r="C293" i="1"/>
  <c r="G192" i="1"/>
  <c r="H192" i="1"/>
  <c r="D408" i="4"/>
  <c r="F350" i="4"/>
  <c r="C345" i="1"/>
  <c r="D412" i="4"/>
  <c r="H990" i="1"/>
  <c r="G990" i="1"/>
  <c r="G1436" i="1" l="1"/>
  <c r="E314" i="9"/>
  <c r="I10" i="3" s="1"/>
  <c r="B315" i="9"/>
  <c r="C1152" i="1"/>
  <c r="G1518" i="1"/>
  <c r="H1518" i="1"/>
  <c r="E311" i="9"/>
  <c r="I11" i="3" s="1"/>
  <c r="B312" i="9"/>
  <c r="D639" i="4"/>
  <c r="F412" i="4"/>
  <c r="C407" i="1"/>
  <c r="E316" i="9"/>
  <c r="I9" i="3" s="1"/>
  <c r="B317" i="9"/>
  <c r="G1152" i="1"/>
  <c r="H1152" i="1"/>
  <c r="G293" i="1"/>
  <c r="H293" i="1"/>
  <c r="H522" i="1"/>
  <c r="G522" i="1"/>
  <c r="E640" i="4"/>
  <c r="E415" i="4"/>
  <c r="D410" i="1" s="1"/>
  <c r="D408" i="1"/>
  <c r="E639" i="4"/>
  <c r="E414" i="4"/>
  <c r="D409" i="1" s="1"/>
  <c r="D407" i="1"/>
  <c r="F636" i="4"/>
  <c r="C630" i="1"/>
  <c r="G284" i="9"/>
  <c r="E284" i="9" s="1"/>
  <c r="B284" i="9" s="1"/>
  <c r="G278" i="9"/>
  <c r="E278" i="9" s="1"/>
  <c r="F6" i="5"/>
  <c r="C984" i="1"/>
  <c r="H345" i="1"/>
  <c r="G345" i="1"/>
  <c r="F408" i="4"/>
  <c r="C403" i="1"/>
  <c r="F407" i="4"/>
  <c r="C402" i="1"/>
  <c r="G985" i="1"/>
  <c r="H985" i="1"/>
  <c r="D291" i="4"/>
  <c r="F289" i="4"/>
  <c r="D413" i="4"/>
  <c r="C285" i="1"/>
  <c r="D290" i="4"/>
  <c r="K3" i="9"/>
  <c r="H1435" i="1"/>
  <c r="G1435" i="1"/>
  <c r="H629" i="1"/>
  <c r="G629" i="1"/>
  <c r="G147" i="1"/>
  <c r="H147" i="1"/>
  <c r="F290" i="4" l="1"/>
  <c r="C286" i="1"/>
  <c r="F291" i="4"/>
  <c r="C287" i="1"/>
  <c r="G285" i="1"/>
  <c r="H285" i="1"/>
  <c r="H403" i="1"/>
  <c r="G403" i="1"/>
  <c r="H8" i="3"/>
  <c r="H984" i="1"/>
  <c r="G984" i="1"/>
  <c r="H630" i="1"/>
  <c r="G630" i="1"/>
  <c r="E641" i="4"/>
  <c r="D633" i="1"/>
  <c r="H407" i="1"/>
  <c r="G407" i="1"/>
  <c r="D640" i="4"/>
  <c r="D415" i="4"/>
  <c r="F413" i="4"/>
  <c r="C408" i="1"/>
  <c r="H402" i="1"/>
  <c r="G402" i="1"/>
  <c r="E277" i="9"/>
  <c r="B278" i="9"/>
  <c r="D414" i="4"/>
  <c r="E642" i="4"/>
  <c r="D634" i="1"/>
  <c r="F639" i="4"/>
  <c r="C633" i="1"/>
  <c r="M3" i="9" l="1"/>
  <c r="I8" i="3"/>
  <c r="G286" i="1"/>
  <c r="H286" i="1"/>
  <c r="F414" i="4"/>
  <c r="C409" i="1"/>
  <c r="D642" i="4"/>
  <c r="F640" i="4"/>
  <c r="C634" i="1"/>
  <c r="E645" i="4"/>
  <c r="D635" i="1"/>
  <c r="D641" i="4"/>
  <c r="H408" i="1"/>
  <c r="G408" i="1"/>
  <c r="G633" i="1"/>
  <c r="H633" i="1"/>
  <c r="E646" i="4"/>
  <c r="D636" i="1"/>
  <c r="F415" i="4"/>
  <c r="C410" i="1"/>
  <c r="G287" i="1"/>
  <c r="H287" i="1"/>
  <c r="H410" i="1" l="1"/>
  <c r="G410" i="1"/>
  <c r="D645" i="4"/>
  <c r="F641" i="4"/>
  <c r="C635" i="1"/>
  <c r="F642" i="4"/>
  <c r="D646" i="4"/>
  <c r="C636" i="1"/>
  <c r="I18" i="3"/>
  <c r="D639" i="1"/>
  <c r="H409" i="1"/>
  <c r="G409" i="1"/>
  <c r="I19" i="3"/>
  <c r="D640" i="1"/>
  <c r="H634" i="1"/>
  <c r="G634" i="1"/>
  <c r="G276" i="9" l="1"/>
  <c r="E276" i="9" s="1"/>
  <c r="B276" i="9" s="1"/>
  <c r="F646" i="4"/>
  <c r="C640" i="1"/>
  <c r="H19" i="3"/>
  <c r="F645" i="4"/>
  <c r="C639" i="1"/>
  <c r="H18" i="3"/>
  <c r="H636" i="1"/>
  <c r="G636" i="1"/>
  <c r="H635" i="1"/>
  <c r="G635" i="1"/>
  <c r="G640" i="1" l="1"/>
  <c r="H640" i="1"/>
  <c r="H639" i="1"/>
  <c r="G639" i="1"/>
  <c r="H7" i="3"/>
  <c r="J3" i="9" l="1"/>
  <c r="G274" i="9" l="1"/>
  <c r="M272" i="9"/>
  <c r="H274" i="9"/>
  <c r="L272" i="9"/>
  <c r="H18" i="9"/>
  <c r="G18" i="9"/>
  <c r="I7" i="9"/>
  <c r="K13" i="9"/>
  <c r="M15" i="9"/>
  <c r="I9" i="9"/>
  <c r="G15" i="9"/>
  <c r="J5" i="9"/>
  <c r="L16" i="9"/>
  <c r="I8" i="9"/>
  <c r="I6" i="9"/>
  <c r="K12" i="9"/>
  <c r="G17" i="9"/>
  <c r="K9" i="9"/>
  <c r="L15" i="9"/>
  <c r="K10" i="9"/>
  <c r="G16" i="9"/>
  <c r="I5" i="9"/>
  <c r="K11" i="9"/>
  <c r="H16" i="9"/>
  <c r="H15" i="9"/>
  <c r="J6" i="9"/>
  <c r="H17" i="9"/>
  <c r="I12" i="9"/>
  <c r="J8" i="9"/>
  <c r="I13" i="9"/>
  <c r="J17" i="9"/>
  <c r="K8" i="9"/>
  <c r="J13" i="9"/>
  <c r="K5" i="9"/>
  <c r="J10" i="9"/>
  <c r="M16" i="9"/>
  <c r="K6" i="9"/>
  <c r="J11" i="9"/>
  <c r="I17" i="9"/>
  <c r="K7" i="9"/>
  <c r="J12" i="9"/>
  <c r="J9" i="9"/>
  <c r="I11" i="9"/>
  <c r="J7" i="9"/>
  <c r="F15" i="9" l="1"/>
  <c r="E13" i="9"/>
  <c r="B13" i="9" s="1"/>
  <c r="E18" i="9"/>
  <c r="B18" i="9" s="1"/>
  <c r="E12" i="9"/>
  <c r="B12" i="9" s="1"/>
  <c r="F272" i="9"/>
  <c r="B272" i="9" s="1"/>
  <c r="F20" i="9"/>
  <c r="E11" i="9"/>
  <c r="B11" i="9" s="1"/>
  <c r="E10" i="9"/>
  <c r="B10" i="9" s="1"/>
  <c r="E6" i="9"/>
  <c r="B6" i="9" s="1"/>
  <c r="E15" i="9"/>
  <c r="E7" i="9"/>
  <c r="B7" i="9" s="1"/>
  <c r="E5" i="9"/>
  <c r="E8" i="9"/>
  <c r="B8" i="9" s="1"/>
  <c r="E9" i="9"/>
  <c r="B9" i="9" s="1"/>
  <c r="E16" i="9"/>
  <c r="E17" i="9"/>
  <c r="B17" i="9" s="1"/>
  <c r="F16" i="9"/>
  <c r="F14" i="9" s="1"/>
  <c r="E274" i="9"/>
  <c r="F3" i="9" l="1"/>
  <c r="B16" i="9"/>
  <c r="E14" i="9"/>
  <c r="B15" i="9"/>
  <c r="B274" i="9"/>
  <c r="E20" i="9"/>
  <c r="I7" i="3" s="1"/>
  <c r="E4" i="9"/>
  <c r="B5" i="9"/>
  <c r="E3" i="9" l="1"/>
</calcChain>
</file>

<file path=xl/sharedStrings.xml><?xml version="1.0" encoding="utf-8"?>
<sst xmlns="http://schemas.openxmlformats.org/spreadsheetml/2006/main" count="4370" uniqueCount="3422">
  <si>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</si>
  <si>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</si>
  <si>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</si>
  <si>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</si>
  <si>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</si>
  <si>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</si>
  <si>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</si>
  <si>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</si>
  <si>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</si>
  <si>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</si>
  <si>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</si>
  <si>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</si>
  <si>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</si>
  <si>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</si>
  <si>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</si>
  <si>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</si>
  <si>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</si>
  <si>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</si>
  <si>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</si>
  <si>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</si>
  <si>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</si>
  <si>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</si>
  <si>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</si>
  <si>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</si>
  <si>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</si>
  <si>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</si>
  <si>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</si>
  <si>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</si>
  <si>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</si>
  <si>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</si>
  <si>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</si>
  <si>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GRAD VUKOVAR</t>
  </si>
  <si>
    <t>BILANCA</t>
  </si>
  <si>
    <t>RAS funkcijski</t>
  </si>
  <si>
    <t>Razina:</t>
  </si>
  <si>
    <t>23</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</si>
  <si>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</si>
  <si>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</si>
  <si>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</si>
  <si>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</si>
  <si>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</si>
  <si>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</si>
  <si>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</si>
  <si>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</si>
  <si>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</si>
  <si>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</si>
  <si>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</si>
  <si>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</si>
  <si>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</si>
  <si>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37429 - GRAD VUKOVAR</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</si>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</sst>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34606066.920000002</v>
      </c>
      <c r="D2" s="6">
        <f>'PR-RAS'!E6</f>
        <v>30660707.640000001</v>
      </c>
      <c r="E2" s="6">
        <v>0</v>
      </c>
      <c r="F2" s="6">
        <v>0</v>
      </c>
      <c r="G2" s="7">
        <f t="shared" ref="G2:G264" si="0">(B2/1000)*(C2*1+D2*2)</f>
        <v>95927.482199999999</v>
      </c>
      <c r="H2" s="7">
        <f t="shared" ref="H2:H264" si="1">ABS(C2-ROUND(C2,0))+ABS(D2-ROUND(D2,0))</f>
        <v>0.43999999761581421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3332343.9200000004</v>
      </c>
      <c r="D3" s="1">
        <f>'PR-RAS'!E7</f>
        <v>4883432.8900000006</v>
      </c>
      <c r="E3" s="1">
        <v>0</v>
      </c>
      <c r="F3" s="1">
        <v>0</v>
      </c>
      <c r="G3" s="2">
        <f t="shared" si="0"/>
        <v>26198.419400000002</v>
      </c>
      <c r="H3" s="2">
        <f t="shared" si="1"/>
        <v>0.18999999901279807</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2667845.9500000002</v>
      </c>
      <c r="D4" s="1">
        <f>'PR-RAS'!E8</f>
        <v>4159284.19</v>
      </c>
      <c r="E4" s="1">
        <v>0</v>
      </c>
      <c r="F4" s="1">
        <v>0</v>
      </c>
      <c r="G4" s="2">
        <f t="shared" si="0"/>
        <v>32959.242989999999</v>
      </c>
      <c r="H4" s="2">
        <f t="shared" si="1"/>
        <v>0.23999999975785613</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2328910.4</v>
      </c>
      <c r="D5" s="1">
        <f>'PR-RAS'!E9</f>
        <v>3405243.8</v>
      </c>
      <c r="E5" s="1">
        <v>0</v>
      </c>
      <c r="F5" s="1">
        <v>0</v>
      </c>
      <c r="G5" s="2">
        <f t="shared" si="0"/>
        <v>36557.592000000004</v>
      </c>
      <c r="H5" s="2">
        <f t="shared" si="1"/>
        <v>0.60000000009313226</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423797.73</v>
      </c>
      <c r="D6" s="1">
        <f>'PR-RAS'!E10</f>
        <v>545569.64</v>
      </c>
      <c r="E6" s="1">
        <v>0</v>
      </c>
      <c r="F6" s="1">
        <v>0</v>
      </c>
      <c r="G6" s="2">
        <f t="shared" si="0"/>
        <v>7574.68505</v>
      </c>
      <c r="H6" s="2">
        <f t="shared" si="1"/>
        <v>0.63000000000465661</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180129.17</v>
      </c>
      <c r="D7" s="1">
        <f>'PR-RAS'!E11</f>
        <v>177402.49</v>
      </c>
      <c r="E7" s="1">
        <v>0</v>
      </c>
      <c r="F7" s="1">
        <v>0</v>
      </c>
      <c r="G7" s="2">
        <f t="shared" si="0"/>
        <v>3209.6049000000003</v>
      </c>
      <c r="H7" s="2">
        <f t="shared" si="1"/>
        <v>0.66000000000349246</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227321.5</v>
      </c>
      <c r="D8" s="1">
        <f>'PR-RAS'!E12</f>
        <v>472071.53</v>
      </c>
      <c r="E8" s="1">
        <v>0</v>
      </c>
      <c r="F8" s="1">
        <v>0</v>
      </c>
      <c r="G8" s="2">
        <f t="shared" si="0"/>
        <v>8200.2519200000006</v>
      </c>
      <c r="H8" s="2">
        <f t="shared" si="1"/>
        <v>0.96999999997206032</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166160.18</v>
      </c>
      <c r="D9" s="1">
        <f>'PR-RAS'!E13</f>
        <v>255635.75</v>
      </c>
      <c r="E9" s="1">
        <v>0</v>
      </c>
      <c r="F9" s="1">
        <v>0</v>
      </c>
      <c r="G9" s="2">
        <f t="shared" si="0"/>
        <v>5419.4534399999993</v>
      </c>
      <c r="H9" s="2">
        <f t="shared" si="1"/>
        <v>0.42999999999301508</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1986.37</v>
      </c>
      <c r="E10" s="1">
        <v>0</v>
      </c>
      <c r="F10" s="1">
        <v>0</v>
      </c>
      <c r="G10" s="2">
        <f t="shared" si="0"/>
        <v>35.754659999999994</v>
      </c>
      <c r="H10" s="2">
        <f t="shared" si="1"/>
        <v>0.36999999999989086</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658473.03</v>
      </c>
      <c r="D11" s="1">
        <f>'PR-RAS'!E15</f>
        <v>698625.39</v>
      </c>
      <c r="E11" s="1">
        <v>0</v>
      </c>
      <c r="F11" s="1">
        <v>0</v>
      </c>
      <c r="G11" s="2">
        <f t="shared" si="0"/>
        <v>20557.238100000002</v>
      </c>
      <c r="H11" s="2">
        <f t="shared" si="1"/>
        <v>0.42000000004190952</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599698.44999999995</v>
      </c>
      <c r="D19" s="1">
        <f>'PR-RAS'!E23</f>
        <v>644545.30000000005</v>
      </c>
      <c r="E19" s="1">
        <v>0</v>
      </c>
      <c r="F19" s="1">
        <v>0</v>
      </c>
      <c r="G19" s="2">
        <f t="shared" si="0"/>
        <v>33998.202899999997</v>
      </c>
      <c r="H19" s="2">
        <f t="shared" si="1"/>
        <v>0.75</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4147.8599999999997</v>
      </c>
      <c r="D20" s="1">
        <f>'PR-RAS'!E24</f>
        <v>4207.6400000000003</v>
      </c>
      <c r="E20" s="1">
        <v>0</v>
      </c>
      <c r="F20" s="1">
        <v>0</v>
      </c>
      <c r="G20" s="2">
        <f t="shared" si="0"/>
        <v>238.69965999999999</v>
      </c>
      <c r="H20" s="2">
        <f t="shared" si="1"/>
        <v>0.5</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595550.59</v>
      </c>
      <c r="D23" s="1">
        <f>'PR-RAS'!E27</f>
        <v>640337.66</v>
      </c>
      <c r="E23" s="1">
        <v>0</v>
      </c>
      <c r="F23" s="1">
        <v>0</v>
      </c>
      <c r="G23" s="2">
        <f t="shared" si="0"/>
        <v>41276.970020000001</v>
      </c>
      <c r="H23" s="2">
        <f t="shared" si="1"/>
        <v>0.75</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64799.519999999997</v>
      </c>
      <c r="D25" s="1">
        <f>'PR-RAS'!E29</f>
        <v>79603.399999999994</v>
      </c>
      <c r="E25" s="1">
        <v>0</v>
      </c>
      <c r="F25" s="1">
        <v>0</v>
      </c>
      <c r="G25" s="2">
        <f t="shared" si="0"/>
        <v>5376.1516799999999</v>
      </c>
      <c r="H25" s="2">
        <f t="shared" si="1"/>
        <v>0.87999999999738066</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64645.2</v>
      </c>
      <c r="D27" s="1">
        <f>'PR-RAS'!E31</f>
        <v>79586.789999999994</v>
      </c>
      <c r="E27" s="1">
        <v>0</v>
      </c>
      <c r="F27" s="1">
        <v>0</v>
      </c>
      <c r="G27" s="2">
        <f t="shared" si="0"/>
        <v>5819.2882799999988</v>
      </c>
      <c r="H27" s="2">
        <f t="shared" si="1"/>
        <v>0.41000000000349246</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154.32</v>
      </c>
      <c r="D29" s="1">
        <f>'PR-RAS'!E33</f>
        <v>16.61</v>
      </c>
      <c r="E29" s="1">
        <v>0</v>
      </c>
      <c r="F29" s="1">
        <v>0</v>
      </c>
      <c r="G29" s="2">
        <f t="shared" si="0"/>
        <v>5.2511200000000002</v>
      </c>
      <c r="H29" s="2">
        <f t="shared" si="1"/>
        <v>0.70999999999999375</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26393038.289999999</v>
      </c>
      <c r="D46" s="1">
        <f>'PR-RAS'!E50</f>
        <v>21684809.23</v>
      </c>
      <c r="E46" s="1">
        <v>0</v>
      </c>
      <c r="F46" s="1">
        <v>0</v>
      </c>
      <c r="G46" s="2">
        <f t="shared" si="0"/>
        <v>3139319.55375</v>
      </c>
      <c r="H46" s="2">
        <f t="shared" si="1"/>
        <v>0.51999999955296516</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4497.1499999999996</v>
      </c>
      <c r="D47" s="1">
        <f>'PR-RAS'!E51</f>
        <v>9609.2800000000007</v>
      </c>
      <c r="E47" s="1">
        <v>0</v>
      </c>
      <c r="F47" s="1">
        <v>0</v>
      </c>
      <c r="G47" s="2">
        <f t="shared" si="0"/>
        <v>1090.92266</v>
      </c>
      <c r="H47" s="2">
        <f t="shared" si="1"/>
        <v>0.43000000000029104</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4497.1499999999996</v>
      </c>
      <c r="D48" s="1">
        <f>'PR-RAS'!E52</f>
        <v>9609.2800000000007</v>
      </c>
      <c r="E48" s="1">
        <v>0</v>
      </c>
      <c r="F48" s="1">
        <v>0</v>
      </c>
      <c r="G48" s="2">
        <f t="shared" si="0"/>
        <v>1114.6383699999999</v>
      </c>
      <c r="H48" s="2">
        <f t="shared" si="1"/>
        <v>0.43000000000029104</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102863.52</v>
      </c>
      <c r="D50" s="1">
        <f>'PR-RAS'!E54</f>
        <v>188475.5</v>
      </c>
      <c r="E50" s="1">
        <v>0</v>
      </c>
      <c r="F50" s="1">
        <v>0</v>
      </c>
      <c r="G50" s="2">
        <f t="shared" si="0"/>
        <v>23510.911480000002</v>
      </c>
      <c r="H50" s="2">
        <f t="shared" si="1"/>
        <v>0.97999999999592546</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102863.52</v>
      </c>
      <c r="D51" s="1">
        <f>'PR-RAS'!E55</f>
        <v>9680</v>
      </c>
      <c r="E51" s="1">
        <v>0</v>
      </c>
      <c r="F51" s="1">
        <v>0</v>
      </c>
      <c r="G51" s="2">
        <f t="shared" si="0"/>
        <v>6111.1760000000004</v>
      </c>
      <c r="H51" s="2">
        <f t="shared" si="1"/>
        <v>0.47999999999592546</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178795.5</v>
      </c>
      <c r="E53" s="1">
        <v>0</v>
      </c>
      <c r="F53" s="1">
        <v>0</v>
      </c>
      <c r="G53" s="2">
        <f t="shared" si="0"/>
        <v>18594.732</v>
      </c>
      <c r="H53" s="2">
        <f t="shared" si="1"/>
        <v>0.5</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10606037.4</v>
      </c>
      <c r="D55" s="1">
        <f>'PR-RAS'!E59</f>
        <v>9335512.8300000001</v>
      </c>
      <c r="E55" s="1">
        <v>0</v>
      </c>
      <c r="F55" s="1">
        <v>0</v>
      </c>
      <c r="G55" s="2">
        <f t="shared" si="0"/>
        <v>1580961.4052400002</v>
      </c>
      <c r="H55" s="2">
        <f t="shared" si="1"/>
        <v>0.57000000029802322</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7728051.6699999999</v>
      </c>
      <c r="D56" s="1">
        <f>'PR-RAS'!E60</f>
        <v>6509995.1200000001</v>
      </c>
      <c r="E56" s="1">
        <v>0</v>
      </c>
      <c r="F56" s="1">
        <v>0</v>
      </c>
      <c r="G56" s="2">
        <f t="shared" si="0"/>
        <v>1141142.3050500001</v>
      </c>
      <c r="H56" s="2">
        <f t="shared" si="1"/>
        <v>0.45000000018626451</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2877985.73</v>
      </c>
      <c r="D57" s="1">
        <f>'PR-RAS'!E61</f>
        <v>2825517.71</v>
      </c>
      <c r="E57" s="1">
        <v>0</v>
      </c>
      <c r="F57" s="1">
        <v>0</v>
      </c>
      <c r="G57" s="2">
        <f t="shared" si="0"/>
        <v>477625.18440000003</v>
      </c>
      <c r="H57" s="2">
        <f t="shared" si="1"/>
        <v>0.56000000005587935</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421976.03</v>
      </c>
      <c r="D58" s="1">
        <f>'PR-RAS'!E62</f>
        <v>506349.27</v>
      </c>
      <c r="E58" s="1">
        <v>0</v>
      </c>
      <c r="F58" s="1">
        <v>0</v>
      </c>
      <c r="G58" s="2">
        <f t="shared" si="0"/>
        <v>81776.450490000003</v>
      </c>
      <c r="H58" s="2">
        <f t="shared" si="1"/>
        <v>0.30000000004656613</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346937.87</v>
      </c>
      <c r="D59" s="1">
        <f>'PR-RAS'!E63</f>
        <v>313761.87</v>
      </c>
      <c r="E59" s="1">
        <v>0</v>
      </c>
      <c r="F59" s="1">
        <v>0</v>
      </c>
      <c r="G59" s="2">
        <f t="shared" si="0"/>
        <v>56518.773379999999</v>
      </c>
      <c r="H59" s="2">
        <f t="shared" si="1"/>
        <v>0.26000000000931323</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75038.16</v>
      </c>
      <c r="D60" s="1">
        <f>'PR-RAS'!E64</f>
        <v>192587.4</v>
      </c>
      <c r="E60" s="1">
        <v>0</v>
      </c>
      <c r="F60" s="1">
        <v>0</v>
      </c>
      <c r="G60" s="2">
        <f t="shared" si="0"/>
        <v>27152.564639999997</v>
      </c>
      <c r="H60" s="2">
        <f t="shared" si="1"/>
        <v>0.55999999999767169</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1834924.57</v>
      </c>
      <c r="D61" s="1">
        <f>'PR-RAS'!E65</f>
        <v>1846584.09</v>
      </c>
      <c r="E61" s="1">
        <v>0</v>
      </c>
      <c r="F61" s="1">
        <v>0</v>
      </c>
      <c r="G61" s="2">
        <f t="shared" si="0"/>
        <v>331685.565</v>
      </c>
      <c r="H61" s="2">
        <f t="shared" si="1"/>
        <v>0.52000000001862645</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1834924.57</v>
      </c>
      <c r="D62" s="1">
        <f>'PR-RAS'!E66</f>
        <v>1846584.09</v>
      </c>
      <c r="E62" s="1">
        <v>0</v>
      </c>
      <c r="F62" s="1">
        <v>0</v>
      </c>
      <c r="G62" s="2">
        <f t="shared" si="0"/>
        <v>337213.65775000001</v>
      </c>
      <c r="H62" s="2">
        <f t="shared" si="1"/>
        <v>0.52000000001862645</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7424574.6399999997</v>
      </c>
      <c r="D64" s="1">
        <f>'PR-RAS'!E68</f>
        <v>8576357.0299999993</v>
      </c>
      <c r="E64" s="1">
        <v>0</v>
      </c>
      <c r="F64" s="1">
        <v>0</v>
      </c>
      <c r="G64" s="2">
        <f t="shared" si="0"/>
        <v>1548369.1880999999</v>
      </c>
      <c r="H64" s="2">
        <f t="shared" si="1"/>
        <v>0.38999999966472387</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7357121.3799999999</v>
      </c>
      <c r="D65" s="1">
        <f>'PR-RAS'!E69</f>
        <v>8502261.9900000002</v>
      </c>
      <c r="E65" s="1">
        <v>0</v>
      </c>
      <c r="F65" s="1">
        <v>0</v>
      </c>
      <c r="G65" s="2">
        <f t="shared" si="0"/>
        <v>1559145.3030399999</v>
      </c>
      <c r="H65" s="2">
        <f t="shared" si="1"/>
        <v>0.38999999966472387</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67453.259999999995</v>
      </c>
      <c r="D66" s="1">
        <f>'PR-RAS'!E70</f>
        <v>74095.039999999994</v>
      </c>
      <c r="E66" s="1">
        <v>0</v>
      </c>
      <c r="F66" s="1">
        <v>0</v>
      </c>
      <c r="G66" s="2">
        <f t="shared" si="0"/>
        <v>14016.817099999998</v>
      </c>
      <c r="H66" s="2">
        <f t="shared" si="1"/>
        <v>0.29999999998835847</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(B67/1000)*(C67*1+D67*2)</f>
        <v>0</v>
      </c>
      <c r="H67" s="2">
        <f>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(B68/1000)*(C68*1+D68*2)</f>
        <v>0</v>
      </c>
      <c r="H68" s="2">
        <f>ABS(C68-ROUND(C68,0))+ABS(D68-ROUND(D68,0))</f>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(B69/1000)*(C69*1+D69*2)</f>
        <v>0</v>
      </c>
      <c r="H69" s="2">
        <f>ABS(C69-ROUND(C69,0))+ABS(D69-ROUND(D69,0))</f>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5998164.9800000004</v>
      </c>
      <c r="D70" s="1">
        <f>'PR-RAS'!E74</f>
        <v>1221921.23</v>
      </c>
      <c r="E70" s="1">
        <v>0</v>
      </c>
      <c r="F70" s="1">
        <v>0</v>
      </c>
      <c r="G70" s="2">
        <f t="shared" si="0"/>
        <v>582498.5133600001</v>
      </c>
      <c r="H70" s="2">
        <f t="shared" si="1"/>
        <v>0.24999999953433871</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561202.69999999995</v>
      </c>
      <c r="D71" s="1">
        <f>'PR-RAS'!E75</f>
        <v>707154.27</v>
      </c>
      <c r="E71" s="1">
        <v>0</v>
      </c>
      <c r="F71" s="1">
        <v>0</v>
      </c>
      <c r="G71" s="2">
        <f t="shared" si="0"/>
        <v>138285.7868</v>
      </c>
      <c r="H71" s="2">
        <f t="shared" si="1"/>
        <v>0.57000000006519258</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5436962.2800000003</v>
      </c>
      <c r="D72" s="1">
        <f>'PR-RAS'!E76</f>
        <v>514766.96</v>
      </c>
      <c r="E72" s="1">
        <v>0</v>
      </c>
      <c r="F72" s="1">
        <v>0</v>
      </c>
      <c r="G72" s="2">
        <f t="shared" si="0"/>
        <v>459121.23019999999</v>
      </c>
      <c r="H72" s="2">
        <f t="shared" si="1"/>
        <v>0.32000000023981556</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666008.02</v>
      </c>
      <c r="D78" s="1">
        <f>'PR-RAS'!E82</f>
        <v>791246.65999999992</v>
      </c>
      <c r="E78" s="1">
        <v>0</v>
      </c>
      <c r="F78" s="1">
        <v>0</v>
      </c>
      <c r="G78" s="2">
        <f t="shared" si="0"/>
        <v>173134.60317999998</v>
      </c>
      <c r="H78" s="2">
        <f t="shared" si="1"/>
        <v>0.36000000010244548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225882.15999999997</v>
      </c>
      <c r="D79" s="1">
        <f>'PR-RAS'!E83</f>
        <v>328451.45</v>
      </c>
      <c r="E79" s="1">
        <v>0</v>
      </c>
      <c r="F79" s="1">
        <v>0</v>
      </c>
      <c r="G79" s="2">
        <f t="shared" si="0"/>
        <v>68857.234680000009</v>
      </c>
      <c r="H79" s="2">
        <f t="shared" si="1"/>
        <v>0.60999999998603016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623.95000000000005</v>
      </c>
      <c r="D81" s="1">
        <f>'PR-RAS'!E85</f>
        <v>1103.68</v>
      </c>
      <c r="E81" s="1">
        <v>0</v>
      </c>
      <c r="F81" s="1">
        <v>0</v>
      </c>
      <c r="G81" s="2">
        <f t="shared" si="0"/>
        <v>226.50480000000005</v>
      </c>
      <c r="H81" s="2">
        <f t="shared" si="1"/>
        <v>0.36999999999989086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1816.23</v>
      </c>
      <c r="D82" s="1">
        <f>'PR-RAS'!E86</f>
        <v>1062.81</v>
      </c>
      <c r="E82" s="1">
        <v>0</v>
      </c>
      <c r="F82" s="1">
        <v>0</v>
      </c>
      <c r="G82" s="2">
        <f t="shared" si="0"/>
        <v>319.28985</v>
      </c>
      <c r="H82" s="2">
        <f t="shared" si="1"/>
        <v>0.42000000000007276</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223441.71</v>
      </c>
      <c r="D85" s="1">
        <f>'PR-RAS'!E89</f>
        <v>326284.96000000002</v>
      </c>
      <c r="E85" s="1">
        <v>0</v>
      </c>
      <c r="F85" s="1">
        <v>0</v>
      </c>
      <c r="G85" s="2">
        <f t="shared" si="0"/>
        <v>73584.976920000001</v>
      </c>
      <c r="H85" s="2">
        <f t="shared" si="1"/>
        <v>0.32999999998719431</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0.27</v>
      </c>
      <c r="D86" s="1">
        <f>'PR-RAS'!E90</f>
        <v>0</v>
      </c>
      <c r="E86" s="1">
        <v>0</v>
      </c>
      <c r="F86" s="1">
        <v>0</v>
      </c>
      <c r="G86" s="2">
        <f t="shared" si="0"/>
        <v>2.2950000000000002E-2</v>
      </c>
      <c r="H86" s="2">
        <f t="shared" si="1"/>
        <v>0.27</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440125.86</v>
      </c>
      <c r="D87" s="1">
        <f>'PR-RAS'!E91</f>
        <v>462795.20999999996</v>
      </c>
      <c r="E87" s="1">
        <v>0</v>
      </c>
      <c r="F87" s="1">
        <v>0</v>
      </c>
      <c r="G87" s="2">
        <f t="shared" si="0"/>
        <v>117451.60007999997</v>
      </c>
      <c r="H87" s="2">
        <f t="shared" si="1"/>
        <v>0.34999999997671694</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33736.04</v>
      </c>
      <c r="D88" s="1">
        <f>'PR-RAS'!E92</f>
        <v>47702.35</v>
      </c>
      <c r="E88" s="1">
        <v>0</v>
      </c>
      <c r="F88" s="1">
        <v>0</v>
      </c>
      <c r="G88" s="2">
        <f t="shared" si="0"/>
        <v>11235.244379999998</v>
      </c>
      <c r="H88" s="2">
        <f t="shared" si="1"/>
        <v>0.38999999999941792</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398096.47</v>
      </c>
      <c r="D89" s="1">
        <f>'PR-RAS'!E93</f>
        <v>412332.5</v>
      </c>
      <c r="E89" s="1">
        <v>0</v>
      </c>
      <c r="F89" s="1">
        <v>0</v>
      </c>
      <c r="G89" s="2">
        <f t="shared" si="0"/>
        <v>107603.00936</v>
      </c>
      <c r="H89" s="2">
        <f t="shared" si="1"/>
        <v>0.96999999997206032</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8253.5300000000007</v>
      </c>
      <c r="D90" s="1">
        <f>'PR-RAS'!E94</f>
        <v>2720.54</v>
      </c>
      <c r="E90" s="1">
        <v>0</v>
      </c>
      <c r="F90" s="1">
        <v>0</v>
      </c>
      <c r="G90" s="2">
        <f t="shared" si="0"/>
        <v>1218.8202899999999</v>
      </c>
      <c r="H90" s="2">
        <f t="shared" si="1"/>
        <v>0.92999999999938154</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39.82</v>
      </c>
      <c r="D93" s="1">
        <f>'PR-RAS'!E97</f>
        <v>39.82</v>
      </c>
      <c r="E93" s="1">
        <v>0</v>
      </c>
      <c r="F93" s="1">
        <v>0</v>
      </c>
      <c r="G93" s="2">
        <f t="shared" si="0"/>
        <v>10.990320000000001</v>
      </c>
      <c r="H93" s="2">
        <f t="shared" si="1"/>
        <v>0.35999999999999943</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2441027.2999999998</v>
      </c>
      <c r="D102" s="1">
        <f>'PR-RAS'!E106</f>
        <v>2489573.92</v>
      </c>
      <c r="E102" s="1">
        <v>0</v>
      </c>
      <c r="F102" s="1">
        <v>0</v>
      </c>
      <c r="G102" s="2">
        <f t="shared" si="0"/>
        <v>749437.68914000003</v>
      </c>
      <c r="H102" s="2">
        <f t="shared" si="1"/>
        <v>0.37999999988824129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323816.82</v>
      </c>
      <c r="D103" s="1">
        <f>'PR-RAS'!E107</f>
        <v>379773.89</v>
      </c>
      <c r="E103" s="1">
        <v>0</v>
      </c>
      <c r="F103" s="1">
        <v>0</v>
      </c>
      <c r="G103" s="2">
        <f t="shared" si="0"/>
        <v>110503.18920000001</v>
      </c>
      <c r="H103" s="2">
        <f t="shared" si="1"/>
        <v>0.28999999997904524</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255939.42</v>
      </c>
      <c r="D105" s="1">
        <f>'PR-RAS'!E109</f>
        <v>328728.77</v>
      </c>
      <c r="E105" s="1">
        <v>0</v>
      </c>
      <c r="F105" s="1">
        <v>0</v>
      </c>
      <c r="G105" s="2">
        <f t="shared" si="0"/>
        <v>94993.283840000004</v>
      </c>
      <c r="H105" s="2">
        <f t="shared" si="1"/>
        <v>0.64999999999417923</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10700.11</v>
      </c>
      <c r="D106" s="1">
        <f>'PR-RAS'!E110</f>
        <v>5781.59</v>
      </c>
      <c r="E106" s="1">
        <v>0</v>
      </c>
      <c r="F106" s="1">
        <v>0</v>
      </c>
      <c r="G106" s="2">
        <f t="shared" si="0"/>
        <v>2337.64545</v>
      </c>
      <c r="H106" s="2">
        <f t="shared" si="1"/>
        <v>0.52000000000043656</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57177.29</v>
      </c>
      <c r="D107" s="1">
        <f>'PR-RAS'!E111</f>
        <v>45263.53</v>
      </c>
      <c r="E107" s="1">
        <v>0</v>
      </c>
      <c r="F107" s="1">
        <v>0</v>
      </c>
      <c r="G107" s="2">
        <f t="shared" si="0"/>
        <v>15656.661099999999</v>
      </c>
      <c r="H107" s="2">
        <f t="shared" si="1"/>
        <v>0.76000000000203727</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935361.28999999992</v>
      </c>
      <c r="D108" s="1">
        <f>'PR-RAS'!E112</f>
        <v>922894.12</v>
      </c>
      <c r="E108" s="1">
        <v>0</v>
      </c>
      <c r="F108" s="1">
        <v>0</v>
      </c>
      <c r="G108" s="2">
        <f t="shared" si="0"/>
        <v>297582.99970999995</v>
      </c>
      <c r="H108" s="2">
        <f t="shared" si="1"/>
        <v>0.40999999991618097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831.1</v>
      </c>
      <c r="D110" s="1">
        <f>'PR-RAS'!E114</f>
        <v>2897.23</v>
      </c>
      <c r="E110" s="1">
        <v>0</v>
      </c>
      <c r="F110" s="1">
        <v>0</v>
      </c>
      <c r="G110" s="2">
        <f t="shared" si="0"/>
        <v>722.18604000000005</v>
      </c>
      <c r="H110" s="2">
        <f t="shared" si="1"/>
        <v>0.33000000000004093</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377.36</v>
      </c>
      <c r="D111" s="1">
        <f>'PR-RAS'!E115</f>
        <v>1780.53</v>
      </c>
      <c r="E111" s="1">
        <v>0</v>
      </c>
      <c r="F111" s="1">
        <v>0</v>
      </c>
      <c r="G111" s="2">
        <f t="shared" si="0"/>
        <v>433.22620000000001</v>
      </c>
      <c r="H111" s="2">
        <f t="shared" si="1"/>
        <v>0.83000000000004093</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934152.83</v>
      </c>
      <c r="D113" s="1">
        <f>'PR-RAS'!E117</f>
        <v>918216.36</v>
      </c>
      <c r="E113" s="1">
        <v>0</v>
      </c>
      <c r="F113" s="1">
        <v>0</v>
      </c>
      <c r="G113" s="2">
        <f t="shared" si="0"/>
        <v>310305.58159999998</v>
      </c>
      <c r="H113" s="2">
        <f t="shared" si="1"/>
        <v>0.53000000002793968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1181849.19</v>
      </c>
      <c r="D116" s="1">
        <f>'PR-RAS'!E120</f>
        <v>1186905.9099999999</v>
      </c>
      <c r="E116" s="1">
        <v>0</v>
      </c>
      <c r="F116" s="1">
        <v>0</v>
      </c>
      <c r="G116" s="2">
        <f t="shared" si="0"/>
        <v>408901.01614999998</v>
      </c>
      <c r="H116" s="2">
        <f t="shared" si="1"/>
        <v>0.28000000002793968</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13023.04</v>
      </c>
      <c r="D117" s="1">
        <f>'PR-RAS'!E121</f>
        <v>6623.47</v>
      </c>
      <c r="E117" s="1">
        <v>0</v>
      </c>
      <c r="F117" s="1">
        <v>0</v>
      </c>
      <c r="G117" s="2">
        <f t="shared" si="0"/>
        <v>3047.3176800000006</v>
      </c>
      <c r="H117" s="2">
        <f t="shared" si="1"/>
        <v>0.51000000000112777</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1168826.1499999999</v>
      </c>
      <c r="D118" s="1">
        <f>'PR-RAS'!E122</f>
        <v>1180282.44</v>
      </c>
      <c r="E118" s="1">
        <v>0</v>
      </c>
      <c r="F118" s="1">
        <v>0</v>
      </c>
      <c r="G118" s="2">
        <f t="shared" si="0"/>
        <v>412938.75050999998</v>
      </c>
      <c r="H118" s="2">
        <f t="shared" si="1"/>
        <v>0.58999999985098839</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618090.09</v>
      </c>
      <c r="D120" s="1">
        <f>'PR-RAS'!E124</f>
        <v>673188.7</v>
      </c>
      <c r="E120" s="1">
        <v>0</v>
      </c>
      <c r="F120" s="1">
        <v>0</v>
      </c>
      <c r="G120" s="2">
        <f t="shared" si="0"/>
        <v>233771.63130999997</v>
      </c>
      <c r="H120" s="2">
        <f t="shared" si="1"/>
        <v>0.39000000001396984</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498653.99</v>
      </c>
      <c r="D121" s="1">
        <f>'PR-RAS'!E125</f>
        <v>581209.59999999998</v>
      </c>
      <c r="E121" s="1">
        <v>0</v>
      </c>
      <c r="F121" s="1">
        <v>0</v>
      </c>
      <c r="G121" s="2">
        <f t="shared" si="0"/>
        <v>199328.78279999999</v>
      </c>
      <c r="H121" s="2">
        <f t="shared" si="1"/>
        <v>0.41000000003259629</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25615.33</v>
      </c>
      <c r="D122" s="1">
        <f>'PR-RAS'!E126</f>
        <v>37353.24</v>
      </c>
      <c r="E122" s="1">
        <v>0</v>
      </c>
      <c r="F122" s="1">
        <v>0</v>
      </c>
      <c r="G122" s="2">
        <f t="shared" si="0"/>
        <v>12138.93901</v>
      </c>
      <c r="H122" s="2">
        <f t="shared" si="1"/>
        <v>0.56999999999970896</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473038.66</v>
      </c>
      <c r="D123" s="1">
        <f>'PR-RAS'!E127</f>
        <v>543856.36</v>
      </c>
      <c r="E123" s="1">
        <v>0</v>
      </c>
      <c r="F123" s="1">
        <v>0</v>
      </c>
      <c r="G123" s="2">
        <f t="shared" si="0"/>
        <v>190411.66835999998</v>
      </c>
      <c r="H123" s="2">
        <f t="shared" si="1"/>
        <v>0.70000000001164153</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119436.1</v>
      </c>
      <c r="D124" s="1">
        <f>'PR-RAS'!E128</f>
        <v>91979.1</v>
      </c>
      <c r="E124" s="1">
        <v>0</v>
      </c>
      <c r="F124" s="1">
        <v>0</v>
      </c>
      <c r="G124" s="2">
        <f t="shared" si="0"/>
        <v>37317.498900000006</v>
      </c>
      <c r="H124" s="2">
        <f t="shared" si="1"/>
        <v>0.20000000001164153</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117370.27</v>
      </c>
      <c r="D125" s="1">
        <f>'PR-RAS'!E129</f>
        <v>53270.9</v>
      </c>
      <c r="E125" s="1">
        <v>0</v>
      </c>
      <c r="F125" s="1">
        <v>0</v>
      </c>
      <c r="G125" s="2">
        <f t="shared" si="0"/>
        <v>27765.096680000002</v>
      </c>
      <c r="H125" s="2">
        <f t="shared" si="1"/>
        <v>0.37000000000261934</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2065.83</v>
      </c>
      <c r="D126" s="1">
        <f>'PR-RAS'!E130</f>
        <v>38708.199999999997</v>
      </c>
      <c r="E126" s="1">
        <v>0</v>
      </c>
      <c r="F126" s="1">
        <v>0</v>
      </c>
      <c r="G126" s="2">
        <f t="shared" si="0"/>
        <v>9935.2787499999995</v>
      </c>
      <c r="H126" s="2">
        <f t="shared" si="1"/>
        <v>0.36999999999716238</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(B127/1000)*(C127*1+D127*2)</f>
        <v>0</v>
      </c>
      <c r="H127" s="2">
        <f>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(B128/1000)*(C128*1+D128*2)</f>
        <v>0</v>
      </c>
      <c r="H128" s="2">
        <f>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1155559.2999999998</v>
      </c>
      <c r="D135" s="1">
        <f>'PR-RAS'!E139</f>
        <v>138456.24</v>
      </c>
      <c r="E135" s="1">
        <v>0</v>
      </c>
      <c r="F135" s="1">
        <v>0</v>
      </c>
      <c r="G135" s="2">
        <f t="shared" si="0"/>
        <v>191951.21851999999</v>
      </c>
      <c r="H135" s="2">
        <f t="shared" si="1"/>
        <v>0.53999999980442226</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9764.1400000000012</v>
      </c>
      <c r="D136" s="1">
        <f>'PR-RAS'!E140</f>
        <v>10367.25</v>
      </c>
      <c r="E136" s="1">
        <v>0</v>
      </c>
      <c r="F136" s="1">
        <v>0</v>
      </c>
      <c r="G136" s="2">
        <f t="shared" si="0"/>
        <v>4117.3164000000006</v>
      </c>
      <c r="H136" s="2">
        <f t="shared" si="1"/>
        <v>0.39000000000123691</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193.94</v>
      </c>
      <c r="D142" s="1">
        <f>'PR-RAS'!E146</f>
        <v>0</v>
      </c>
      <c r="E142" s="1">
        <v>0</v>
      </c>
      <c r="F142" s="1">
        <v>0</v>
      </c>
      <c r="G142" s="2">
        <f t="shared" si="0"/>
        <v>27.345539999999996</v>
      </c>
      <c r="H142" s="2">
        <f t="shared" si="1"/>
        <v>6.0000000000002274E-2</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9570.2000000000007</v>
      </c>
      <c r="D145" s="1">
        <f>'PR-RAS'!E149</f>
        <v>10367.25</v>
      </c>
      <c r="E145" s="1">
        <v>0</v>
      </c>
      <c r="F145" s="1">
        <v>0</v>
      </c>
      <c r="G145" s="2">
        <f t="shared" si="0"/>
        <v>4363.8768</v>
      </c>
      <c r="H145" s="2">
        <f t="shared" si="1"/>
        <v>0.4500000000007276</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1145795.1599999999</v>
      </c>
      <c r="D146" s="1">
        <f>'PR-RAS'!E150</f>
        <v>128088.99</v>
      </c>
      <c r="E146" s="1">
        <v>0</v>
      </c>
      <c r="F146" s="1">
        <v>0</v>
      </c>
      <c r="G146" s="2">
        <f t="shared" si="0"/>
        <v>203286.10529999997</v>
      </c>
      <c r="H146" s="2">
        <f t="shared" si="1"/>
        <v>0.16999999991094228</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26026955.109999999</v>
      </c>
      <c r="D147" s="1">
        <f>'PR-RAS'!E151</f>
        <v>27941236.400000006</v>
      </c>
      <c r="E147" s="1">
        <v>0</v>
      </c>
      <c r="F147" s="1">
        <v>0</v>
      </c>
      <c r="G147" s="2">
        <f t="shared" si="0"/>
        <v>11958776.474860001</v>
      </c>
      <c r="H147" s="2">
        <f t="shared" si="1"/>
        <v>0.51000000536441803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12897062.900000002</v>
      </c>
      <c r="D148" s="1">
        <f>'PR-RAS'!E152</f>
        <v>14476043.710000001</v>
      </c>
      <c r="E148" s="1">
        <v>0</v>
      </c>
      <c r="F148" s="1">
        <v>0</v>
      </c>
      <c r="G148" s="2">
        <f t="shared" si="0"/>
        <v>6151825.0970400004</v>
      </c>
      <c r="H148" s="2">
        <f t="shared" si="1"/>
        <v>0.38999999687075615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10516181.510000002</v>
      </c>
      <c r="D149" s="1">
        <f>'PR-RAS'!E153</f>
        <v>11522244.24</v>
      </c>
      <c r="E149" s="1">
        <v>0</v>
      </c>
      <c r="F149" s="1">
        <v>0</v>
      </c>
      <c r="G149" s="2">
        <f t="shared" si="0"/>
        <v>4966979.1585200001</v>
      </c>
      <c r="H149" s="2">
        <f t="shared" si="1"/>
        <v>0.72999999858438969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10431422.720000001</v>
      </c>
      <c r="D150" s="1">
        <f>'PR-RAS'!E154</f>
        <v>11430645.67</v>
      </c>
      <c r="E150" s="1">
        <v>0</v>
      </c>
      <c r="F150" s="1">
        <v>0</v>
      </c>
      <c r="G150" s="2">
        <f t="shared" si="0"/>
        <v>4960614.39494</v>
      </c>
      <c r="H150" s="2">
        <f t="shared" si="1"/>
        <v>0.60999999940395355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1056.02</v>
      </c>
      <c r="E151" s="1">
        <v>0</v>
      </c>
      <c r="F151" s="1">
        <v>0</v>
      </c>
      <c r="G151" s="2">
        <f t="shared" si="0"/>
        <v>316.80599999999998</v>
      </c>
      <c r="H151" s="2">
        <f t="shared" si="1"/>
        <v>1.999999999998181E-2</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35331.629999999997</v>
      </c>
      <c r="D152" s="1">
        <f>'PR-RAS'!E156</f>
        <v>37946.49</v>
      </c>
      <c r="E152" s="1">
        <v>0</v>
      </c>
      <c r="F152" s="1">
        <v>0</v>
      </c>
      <c r="G152" s="2">
        <f t="shared" si="0"/>
        <v>16794.916109999998</v>
      </c>
      <c r="H152" s="2">
        <f t="shared" si="1"/>
        <v>0.86000000000058208</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49427.16</v>
      </c>
      <c r="D153" s="1">
        <f>'PR-RAS'!E157</f>
        <v>52596.06</v>
      </c>
      <c r="E153" s="1">
        <v>0</v>
      </c>
      <c r="F153" s="1">
        <v>0</v>
      </c>
      <c r="G153" s="2">
        <f t="shared" si="0"/>
        <v>23502.130559999998</v>
      </c>
      <c r="H153" s="2">
        <f t="shared" si="1"/>
        <v>0.22000000000116415</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522402.75</v>
      </c>
      <c r="D154" s="1">
        <f>'PR-RAS'!E158</f>
        <v>858270.01</v>
      </c>
      <c r="E154" s="1">
        <v>0</v>
      </c>
      <c r="F154" s="1">
        <v>0</v>
      </c>
      <c r="G154" s="2">
        <f t="shared" si="0"/>
        <v>342558.24381000001</v>
      </c>
      <c r="H154" s="2">
        <f t="shared" si="1"/>
        <v>0.26000000000931323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1858478.64</v>
      </c>
      <c r="D155" s="1">
        <f>'PR-RAS'!E159</f>
        <v>2095529.46</v>
      </c>
      <c r="E155" s="1">
        <v>0</v>
      </c>
      <c r="F155" s="1">
        <v>0</v>
      </c>
      <c r="G155" s="2">
        <f t="shared" si="0"/>
        <v>931628.78423999995</v>
      </c>
      <c r="H155" s="2">
        <f t="shared" si="1"/>
        <v>0.82000000006519258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201925.18</v>
      </c>
      <c r="D156" s="1">
        <f>'PR-RAS'!E160</f>
        <v>251735.07</v>
      </c>
      <c r="E156" s="1">
        <v>0</v>
      </c>
      <c r="F156" s="1">
        <v>0</v>
      </c>
      <c r="G156" s="2">
        <f t="shared" si="0"/>
        <v>109336.2746</v>
      </c>
      <c r="H156" s="2">
        <f t="shared" si="1"/>
        <v>0.25</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1655461.73</v>
      </c>
      <c r="D157" s="1">
        <f>'PR-RAS'!E161</f>
        <v>1842329.74</v>
      </c>
      <c r="E157" s="1">
        <v>0</v>
      </c>
      <c r="F157" s="1">
        <v>0</v>
      </c>
      <c r="G157" s="2">
        <f t="shared" si="0"/>
        <v>833058.90876000002</v>
      </c>
      <c r="H157" s="2">
        <f t="shared" si="1"/>
        <v>0.53000000002793968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1091.73</v>
      </c>
      <c r="D158" s="1">
        <f>'PR-RAS'!E162</f>
        <v>1464.65</v>
      </c>
      <c r="E158" s="1">
        <v>0</v>
      </c>
      <c r="F158" s="1">
        <v>0</v>
      </c>
      <c r="G158" s="2">
        <f t="shared" si="0"/>
        <v>631.30171000000007</v>
      </c>
      <c r="H158" s="2">
        <f t="shared" si="1"/>
        <v>0.61999999999989086</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9101692.4299999997</v>
      </c>
      <c r="D159" s="1">
        <f>'PR-RAS'!E163</f>
        <v>9142315.0299999993</v>
      </c>
      <c r="E159" s="1">
        <v>0</v>
      </c>
      <c r="F159" s="1">
        <v>0</v>
      </c>
      <c r="G159" s="2">
        <f t="shared" si="0"/>
        <v>4327038.9534200002</v>
      </c>
      <c r="H159" s="2">
        <f t="shared" si="1"/>
        <v>0.45999999903142452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456979.81000000006</v>
      </c>
      <c r="D160" s="1">
        <f>'PR-RAS'!E164</f>
        <v>474468.15</v>
      </c>
      <c r="E160" s="1">
        <v>0</v>
      </c>
      <c r="F160" s="1">
        <v>0</v>
      </c>
      <c r="G160" s="2">
        <f t="shared" si="0"/>
        <v>223540.66149000003</v>
      </c>
      <c r="H160" s="2">
        <f t="shared" si="1"/>
        <v>0.33999999996740371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99765.46</v>
      </c>
      <c r="D161" s="1">
        <f>'PR-RAS'!E165</f>
        <v>120543.31</v>
      </c>
      <c r="E161" s="1">
        <v>0</v>
      </c>
      <c r="F161" s="1">
        <v>0</v>
      </c>
      <c r="G161" s="2">
        <f t="shared" si="0"/>
        <v>54536.332800000004</v>
      </c>
      <c r="H161" s="2">
        <f t="shared" si="1"/>
        <v>0.77000000000407454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308817.37</v>
      </c>
      <c r="D162" s="1">
        <f>'PR-RAS'!E166</f>
        <v>300937.34999999998</v>
      </c>
      <c r="E162" s="1">
        <v>0</v>
      </c>
      <c r="F162" s="1">
        <v>0</v>
      </c>
      <c r="G162" s="2">
        <f t="shared" si="0"/>
        <v>146621.42327</v>
      </c>
      <c r="H162" s="2">
        <f t="shared" si="1"/>
        <v>0.71999999997206032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46980.08</v>
      </c>
      <c r="D163" s="1">
        <f>'PR-RAS'!E167</f>
        <v>51323.59</v>
      </c>
      <c r="E163" s="1">
        <v>0</v>
      </c>
      <c r="F163" s="1">
        <v>0</v>
      </c>
      <c r="G163" s="2">
        <f t="shared" si="0"/>
        <v>24239.616120000002</v>
      </c>
      <c r="H163" s="2">
        <f t="shared" si="1"/>
        <v>0.49000000000523869</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1416.9</v>
      </c>
      <c r="D164" s="1">
        <f>'PR-RAS'!E168</f>
        <v>1663.9</v>
      </c>
      <c r="E164" s="1">
        <v>0</v>
      </c>
      <c r="F164" s="1">
        <v>0</v>
      </c>
      <c r="G164" s="2">
        <f t="shared" si="0"/>
        <v>773.38610000000017</v>
      </c>
      <c r="H164" s="2">
        <f t="shared" si="1"/>
        <v>0.1999999999998181</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2356168.46</v>
      </c>
      <c r="D165" s="1">
        <f>'PR-RAS'!E169</f>
        <v>2436357.1</v>
      </c>
      <c r="E165" s="1">
        <v>0</v>
      </c>
      <c r="F165" s="1">
        <v>0</v>
      </c>
      <c r="G165" s="2">
        <f t="shared" si="0"/>
        <v>1185536.75624</v>
      </c>
      <c r="H165" s="2">
        <f t="shared" si="1"/>
        <v>0.56000000005587935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234888.17</v>
      </c>
      <c r="D166" s="1">
        <f>'PR-RAS'!E170</f>
        <v>241008.06</v>
      </c>
      <c r="E166" s="1">
        <v>0</v>
      </c>
      <c r="F166" s="1">
        <v>0</v>
      </c>
      <c r="G166" s="2">
        <f t="shared" si="0"/>
        <v>118289.20785000001</v>
      </c>
      <c r="H166" s="2">
        <f t="shared" si="1"/>
        <v>0.23000000001047738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513145.65</v>
      </c>
      <c r="D167" s="1">
        <f>'PR-RAS'!E171</f>
        <v>684505.68</v>
      </c>
      <c r="E167" s="1">
        <v>0</v>
      </c>
      <c r="F167" s="1">
        <v>0</v>
      </c>
      <c r="G167" s="2">
        <f t="shared" si="0"/>
        <v>312438.06366000004</v>
      </c>
      <c r="H167" s="2">
        <f t="shared" si="1"/>
        <v>0.66999999992549419</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1444694.16</v>
      </c>
      <c r="D168" s="1">
        <f>'PR-RAS'!E172</f>
        <v>1297249.8400000001</v>
      </c>
      <c r="E168" s="1">
        <v>0</v>
      </c>
      <c r="F168" s="1">
        <v>0</v>
      </c>
      <c r="G168" s="2">
        <f t="shared" si="0"/>
        <v>674545.37127999996</v>
      </c>
      <c r="H168" s="2">
        <f t="shared" si="1"/>
        <v>0.31999999983236194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80423.98</v>
      </c>
      <c r="D169" s="1">
        <f>'PR-RAS'!E173</f>
        <v>89724.1</v>
      </c>
      <c r="E169" s="1">
        <v>0</v>
      </c>
      <c r="F169" s="1">
        <v>0</v>
      </c>
      <c r="G169" s="2">
        <f t="shared" si="0"/>
        <v>43658.526239999999</v>
      </c>
      <c r="H169" s="2">
        <f t="shared" si="1"/>
        <v>0.1200000000098953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57041.68</v>
      </c>
      <c r="D170" s="1">
        <f>'PR-RAS'!E174</f>
        <v>98742.33</v>
      </c>
      <c r="E170" s="1">
        <v>0</v>
      </c>
      <c r="F170" s="1">
        <v>0</v>
      </c>
      <c r="G170" s="2">
        <f t="shared" si="0"/>
        <v>43014.951460000004</v>
      </c>
      <c r="H170" s="2">
        <f t="shared" si="1"/>
        <v>0.65000000000145519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25974.82</v>
      </c>
      <c r="D172" s="1">
        <f>'PR-RAS'!E176</f>
        <v>25127.09</v>
      </c>
      <c r="E172" s="1">
        <v>0</v>
      </c>
      <c r="F172" s="1">
        <v>0</v>
      </c>
      <c r="G172" s="2">
        <f t="shared" si="0"/>
        <v>13035.159000000001</v>
      </c>
      <c r="H172" s="2">
        <f t="shared" si="1"/>
        <v>0.27000000000043656</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5601829.8699999992</v>
      </c>
      <c r="D173" s="1">
        <f>'PR-RAS'!E177</f>
        <v>5641037.5200000005</v>
      </c>
      <c r="E173" s="1">
        <v>0</v>
      </c>
      <c r="F173" s="1">
        <v>0</v>
      </c>
      <c r="G173" s="2">
        <f t="shared" si="0"/>
        <v>2904031.6445199996</v>
      </c>
      <c r="H173" s="2">
        <f t="shared" si="1"/>
        <v>0.61000000033527613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311189.11</v>
      </c>
      <c r="D174" s="1">
        <f>'PR-RAS'!E178</f>
        <v>307784.67</v>
      </c>
      <c r="E174" s="1">
        <v>0</v>
      </c>
      <c r="F174" s="1">
        <v>0</v>
      </c>
      <c r="G174" s="2">
        <f t="shared" si="0"/>
        <v>160329.21184999999</v>
      </c>
      <c r="H174" s="2">
        <f t="shared" si="1"/>
        <v>0.44000000000232831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2539806.94</v>
      </c>
      <c r="D175" s="1">
        <f>'PR-RAS'!E179</f>
        <v>1900542.66</v>
      </c>
      <c r="E175" s="1">
        <v>0</v>
      </c>
      <c r="F175" s="1">
        <v>0</v>
      </c>
      <c r="G175" s="2">
        <f t="shared" si="0"/>
        <v>1103315.25324</v>
      </c>
      <c r="H175" s="2">
        <f t="shared" si="1"/>
        <v>0.40000000013969839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283920.32</v>
      </c>
      <c r="D176" s="1">
        <f>'PR-RAS'!E180</f>
        <v>351328.22</v>
      </c>
      <c r="E176" s="1">
        <v>0</v>
      </c>
      <c r="F176" s="1">
        <v>0</v>
      </c>
      <c r="G176" s="2">
        <f t="shared" si="0"/>
        <v>172650.93299999999</v>
      </c>
      <c r="H176" s="2">
        <f t="shared" si="1"/>
        <v>0.53999999997904524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1250181.03</v>
      </c>
      <c r="D177" s="1">
        <f>'PR-RAS'!E181</f>
        <v>1680294.77</v>
      </c>
      <c r="E177" s="1">
        <v>0</v>
      </c>
      <c r="F177" s="1">
        <v>0</v>
      </c>
      <c r="G177" s="2">
        <f t="shared" si="0"/>
        <v>811495.62031999999</v>
      </c>
      <c r="H177" s="2">
        <f t="shared" si="1"/>
        <v>0.26000000000931323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132047.47</v>
      </c>
      <c r="D178" s="1">
        <f>'PR-RAS'!E182</f>
        <v>137640.5</v>
      </c>
      <c r="E178" s="1">
        <v>0</v>
      </c>
      <c r="F178" s="1">
        <v>0</v>
      </c>
      <c r="G178" s="2">
        <f t="shared" si="0"/>
        <v>72097.139189999987</v>
      </c>
      <c r="H178" s="2">
        <f t="shared" si="1"/>
        <v>0.97000000000116415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139364.44</v>
      </c>
      <c r="D179" s="1">
        <f>'PR-RAS'!E183</f>
        <v>114215.45</v>
      </c>
      <c r="E179" s="1">
        <v>0</v>
      </c>
      <c r="F179" s="1">
        <v>0</v>
      </c>
      <c r="G179" s="2">
        <f t="shared" si="0"/>
        <v>65467.570519999994</v>
      </c>
      <c r="H179" s="2">
        <f t="shared" si="1"/>
        <v>0.88999999999941792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450700.55</v>
      </c>
      <c r="D180" s="1">
        <f>'PR-RAS'!E184</f>
        <v>522138.6</v>
      </c>
      <c r="E180" s="1">
        <v>0</v>
      </c>
      <c r="F180" s="1">
        <v>0</v>
      </c>
      <c r="G180" s="2">
        <f t="shared" si="0"/>
        <v>267601.01724999998</v>
      </c>
      <c r="H180" s="2">
        <f t="shared" si="1"/>
        <v>0.8500000000349246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125509.46</v>
      </c>
      <c r="D181" s="1">
        <f>'PR-RAS'!E185</f>
        <v>99636.98</v>
      </c>
      <c r="E181" s="1">
        <v>0</v>
      </c>
      <c r="F181" s="1">
        <v>0</v>
      </c>
      <c r="G181" s="2">
        <f t="shared" si="0"/>
        <v>58461.015599999992</v>
      </c>
      <c r="H181" s="2">
        <f t="shared" si="1"/>
        <v>0.48000000001047738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369110.55</v>
      </c>
      <c r="D182" s="1">
        <f>'PR-RAS'!E186</f>
        <v>527455.67000000004</v>
      </c>
      <c r="E182" s="1">
        <v>0</v>
      </c>
      <c r="F182" s="1">
        <v>0</v>
      </c>
      <c r="G182" s="2">
        <f t="shared" si="0"/>
        <v>257747.96209000002</v>
      </c>
      <c r="H182" s="2">
        <f t="shared" si="1"/>
        <v>0.77999999996973202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5966.56</v>
      </c>
      <c r="D183" s="1">
        <f>'PR-RAS'!E187</f>
        <v>8233.2800000000007</v>
      </c>
      <c r="E183" s="1">
        <v>0</v>
      </c>
      <c r="F183" s="1">
        <v>0</v>
      </c>
      <c r="G183" s="2">
        <f t="shared" si="0"/>
        <v>4082.8278400000004</v>
      </c>
      <c r="H183" s="2">
        <f t="shared" si="1"/>
        <v>0.72000000000025466</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680747.73</v>
      </c>
      <c r="D184" s="1">
        <f>'PR-RAS'!E188</f>
        <v>582218.98</v>
      </c>
      <c r="E184" s="1">
        <v>0</v>
      </c>
      <c r="F184" s="1">
        <v>0</v>
      </c>
      <c r="G184" s="2">
        <f t="shared" si="0"/>
        <v>337668.98126999999</v>
      </c>
      <c r="H184" s="2">
        <f t="shared" si="1"/>
        <v>0.2900000000372529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44403.49</v>
      </c>
      <c r="D185" s="1">
        <f>'PR-RAS'!E189</f>
        <v>54980.61</v>
      </c>
      <c r="E185" s="1">
        <v>0</v>
      </c>
      <c r="F185" s="1">
        <v>0</v>
      </c>
      <c r="G185" s="2">
        <f t="shared" si="0"/>
        <v>28403.106639999998</v>
      </c>
      <c r="H185" s="2">
        <f t="shared" si="1"/>
        <v>0.87999999999738066</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56381.94</v>
      </c>
      <c r="D186" s="1">
        <f>'PR-RAS'!E190</f>
        <v>58394.51</v>
      </c>
      <c r="E186" s="1">
        <v>0</v>
      </c>
      <c r="F186" s="1">
        <v>0</v>
      </c>
      <c r="G186" s="2">
        <f t="shared" si="0"/>
        <v>32036.627600000003</v>
      </c>
      <c r="H186" s="2">
        <f t="shared" si="1"/>
        <v>0.54999999999563443</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107027.27</v>
      </c>
      <c r="D187" s="1">
        <f>'PR-RAS'!E191</f>
        <v>146657.62</v>
      </c>
      <c r="E187" s="1">
        <v>0</v>
      </c>
      <c r="F187" s="1">
        <v>0</v>
      </c>
      <c r="G187" s="2">
        <f t="shared" si="0"/>
        <v>74463.706860000006</v>
      </c>
      <c r="H187" s="2">
        <f t="shared" si="1"/>
        <v>0.65000000000873115</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13402.22</v>
      </c>
      <c r="D188" s="1">
        <f>'PR-RAS'!E192</f>
        <v>16715.73</v>
      </c>
      <c r="E188" s="1">
        <v>0</v>
      </c>
      <c r="F188" s="1">
        <v>0</v>
      </c>
      <c r="G188" s="2">
        <f t="shared" si="0"/>
        <v>8757.8981600000006</v>
      </c>
      <c r="H188" s="2">
        <f t="shared" si="1"/>
        <v>0.48999999999978172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135278.34</v>
      </c>
      <c r="D189" s="1">
        <f>'PR-RAS'!E193</f>
        <v>117923.68</v>
      </c>
      <c r="E189" s="1">
        <v>0</v>
      </c>
      <c r="F189" s="1">
        <v>0</v>
      </c>
      <c r="G189" s="2">
        <f t="shared" si="0"/>
        <v>69771.631599999993</v>
      </c>
      <c r="H189" s="2">
        <f t="shared" si="1"/>
        <v>0.66000000000349246</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66198.960000000006</v>
      </c>
      <c r="D190" s="1">
        <f>'PR-RAS'!E194</f>
        <v>378.79</v>
      </c>
      <c r="E190" s="1">
        <v>0</v>
      </c>
      <c r="F190" s="1">
        <v>0</v>
      </c>
      <c r="G190" s="2">
        <f t="shared" si="0"/>
        <v>12654.786060000002</v>
      </c>
      <c r="H190" s="2">
        <f t="shared" si="1"/>
        <v>0.24999999999357669</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258055.51</v>
      </c>
      <c r="D191" s="1">
        <f>'PR-RAS'!E195</f>
        <v>187168.04</v>
      </c>
      <c r="E191" s="1">
        <v>0</v>
      </c>
      <c r="F191" s="1">
        <v>0</v>
      </c>
      <c r="G191" s="2">
        <f t="shared" si="0"/>
        <v>120154.40210000002</v>
      </c>
      <c r="H191" s="2">
        <f t="shared" si="1"/>
        <v>0.52999999999883585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89013.06</v>
      </c>
      <c r="D192" s="1">
        <f>'PR-RAS'!E196</f>
        <v>89137.03</v>
      </c>
      <c r="E192" s="1">
        <v>0</v>
      </c>
      <c r="F192" s="1">
        <v>0</v>
      </c>
      <c r="G192" s="2">
        <f t="shared" si="0"/>
        <v>51051.839919999999</v>
      </c>
      <c r="H192" s="2">
        <f t="shared" si="1"/>
        <v>8.999999999650754E-2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89013.06</v>
      </c>
      <c r="D206" s="1">
        <f>'PR-RAS'!E210</f>
        <v>89137.03</v>
      </c>
      <c r="E206" s="1">
        <v>0</v>
      </c>
      <c r="F206" s="1">
        <v>0</v>
      </c>
      <c r="G206" s="2">
        <f t="shared" si="0"/>
        <v>54793.859599999996</v>
      </c>
      <c r="H206" s="2">
        <f t="shared" si="1"/>
        <v>8.999999999650754E-2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34404.32</v>
      </c>
      <c r="D207" s="1">
        <f>'PR-RAS'!E211</f>
        <v>36696.910000000003</v>
      </c>
      <c r="E207" s="1">
        <v>0</v>
      </c>
      <c r="F207" s="1">
        <v>0</v>
      </c>
      <c r="G207" s="2">
        <f t="shared" si="0"/>
        <v>22206.416840000002</v>
      </c>
      <c r="H207" s="2">
        <f t="shared" si="1"/>
        <v>0.4099999999962165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78.64</v>
      </c>
      <c r="D208" s="1">
        <f>'PR-RAS'!E212</f>
        <v>20.09</v>
      </c>
      <c r="E208" s="1">
        <v>0</v>
      </c>
      <c r="F208" s="1">
        <v>0</v>
      </c>
      <c r="G208" s="2">
        <f t="shared" si="0"/>
        <v>24.595739999999996</v>
      </c>
      <c r="H208" s="2">
        <f t="shared" si="1"/>
        <v>0.44999999999999929</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22436.79</v>
      </c>
      <c r="D209" s="1">
        <f>'PR-RAS'!E213</f>
        <v>854.99</v>
      </c>
      <c r="E209" s="1">
        <v>0</v>
      </c>
      <c r="F209" s="1">
        <v>0</v>
      </c>
      <c r="G209" s="2">
        <f t="shared" si="0"/>
        <v>5022.5281599999998</v>
      </c>
      <c r="H209" s="2">
        <f t="shared" si="1"/>
        <v>0.21999999999911779</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32093.31</v>
      </c>
      <c r="D210" s="1">
        <f>'PR-RAS'!E214</f>
        <v>51565.04</v>
      </c>
      <c r="E210" s="1">
        <v>0</v>
      </c>
      <c r="F210" s="1">
        <v>0</v>
      </c>
      <c r="G210" s="2">
        <f t="shared" si="0"/>
        <v>28261.68851</v>
      </c>
      <c r="H210" s="2">
        <f t="shared" si="1"/>
        <v>0.35000000000218279</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763247</v>
      </c>
      <c r="D211" s="1">
        <f>'PR-RAS'!E215</f>
        <v>693675.21</v>
      </c>
      <c r="E211" s="1">
        <v>0</v>
      </c>
      <c r="F211" s="1">
        <v>0</v>
      </c>
      <c r="G211" s="2">
        <f t="shared" si="0"/>
        <v>451625.45819999999</v>
      </c>
      <c r="H211" s="2">
        <f t="shared" si="1"/>
        <v>0.2099999999627471</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242606.17</v>
      </c>
      <c r="D212" s="1">
        <f>'PR-RAS'!E216</f>
        <v>129450.62</v>
      </c>
      <c r="E212" s="1">
        <v>0</v>
      </c>
      <c r="F212" s="1">
        <v>0</v>
      </c>
      <c r="G212" s="2">
        <f t="shared" si="0"/>
        <v>105818.06351000001</v>
      </c>
      <c r="H212" s="2">
        <f t="shared" si="1"/>
        <v>0.5500000000174623</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242606.17</v>
      </c>
      <c r="D214" s="1">
        <f>'PR-RAS'!E218</f>
        <v>129450.62</v>
      </c>
      <c r="E214" s="1">
        <v>0</v>
      </c>
      <c r="F214" s="1">
        <v>0</v>
      </c>
      <c r="G214" s="2">
        <f t="shared" si="0"/>
        <v>106821.07833</v>
      </c>
      <c r="H214" s="2">
        <f t="shared" si="1"/>
        <v>0.5500000000174623</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520640.83</v>
      </c>
      <c r="D215" s="1">
        <f>'PR-RAS'!E219</f>
        <v>564224.59</v>
      </c>
      <c r="E215" s="1">
        <v>0</v>
      </c>
      <c r="F215" s="1">
        <v>0</v>
      </c>
      <c r="G215" s="2">
        <f t="shared" si="0"/>
        <v>352905.26214000001</v>
      </c>
      <c r="H215" s="2">
        <f t="shared" si="1"/>
        <v>0.58000000001629815</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387918.02</v>
      </c>
      <c r="D217" s="1">
        <f>'PR-RAS'!E221</f>
        <v>416212.97</v>
      </c>
      <c r="E217" s="1">
        <v>0</v>
      </c>
      <c r="F217" s="1">
        <v>0</v>
      </c>
      <c r="G217" s="2">
        <f t="shared" si="0"/>
        <v>263594.29535999999</v>
      </c>
      <c r="H217" s="2">
        <f t="shared" si="1"/>
        <v>5.0000000046566129E-2</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132722.81</v>
      </c>
      <c r="D218" s="1">
        <f>'PR-RAS'!E222</f>
        <v>148011.62</v>
      </c>
      <c r="E218" s="1">
        <v>0</v>
      </c>
      <c r="F218" s="1">
        <v>0</v>
      </c>
      <c r="G218" s="2">
        <f t="shared" si="0"/>
        <v>93037.892850000004</v>
      </c>
      <c r="H218" s="2">
        <f t="shared" si="1"/>
        <v>0.57000000000698492</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351814</v>
      </c>
      <c r="D220" s="1">
        <f>'PR-RAS'!E224</f>
        <v>39323.199999999997</v>
      </c>
      <c r="E220" s="1">
        <v>0</v>
      </c>
      <c r="F220" s="1">
        <v>0</v>
      </c>
      <c r="G220" s="2">
        <f t="shared" si="0"/>
        <v>94270.827600000004</v>
      </c>
      <c r="H220" s="2">
        <f t="shared" si="1"/>
        <v>0.19999999999708962</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351814</v>
      </c>
      <c r="D227" s="1">
        <f>'PR-RAS'!E231</f>
        <v>0</v>
      </c>
      <c r="E227" s="1">
        <v>0</v>
      </c>
      <c r="F227" s="1">
        <v>0</v>
      </c>
      <c r="G227" s="2">
        <f t="shared" si="0"/>
        <v>79509.964000000007</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351814</v>
      </c>
      <c r="D229" s="1">
        <f>'PR-RAS'!E233</f>
        <v>0</v>
      </c>
      <c r="E229" s="1">
        <v>0</v>
      </c>
      <c r="F229" s="1">
        <v>0</v>
      </c>
      <c r="G229" s="2">
        <f t="shared" si="0"/>
        <v>80213.592000000004</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(B230/1000)*(C230*1+D230*2)</f>
        <v>0</v>
      </c>
      <c r="H230" s="2">
        <f>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(B231/1000)*(C231*1+D231*2)</f>
        <v>0</v>
      </c>
      <c r="H231" s="2">
        <f>ABS(C231-ROUND(C231,0))+ABS(D231-ROUND(D231,0))</f>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39323.199999999997</v>
      </c>
      <c r="E240" s="1">
        <v>0</v>
      </c>
      <c r="F240" s="1">
        <v>0</v>
      </c>
      <c r="G240" s="2">
        <f t="shared" si="0"/>
        <v>18796.489599999997</v>
      </c>
      <c r="H240" s="2">
        <f t="shared" si="1"/>
        <v>0.19999999999708962</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39323.199999999997</v>
      </c>
      <c r="E241" s="1">
        <v>0</v>
      </c>
      <c r="F241" s="1">
        <v>0</v>
      </c>
      <c r="G241" s="2">
        <f t="shared" si="0"/>
        <v>18875.135999999999</v>
      </c>
      <c r="H241" s="2">
        <f t="shared" si="1"/>
        <v>0.19999999999708962</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1109286.6499999999</v>
      </c>
      <c r="D248" s="1">
        <f>'PR-RAS'!E252</f>
        <v>1364128.76</v>
      </c>
      <c r="E248" s="1">
        <v>0</v>
      </c>
      <c r="F248" s="1">
        <v>0</v>
      </c>
      <c r="G248" s="2">
        <f t="shared" si="0"/>
        <v>947873.40998999996</v>
      </c>
      <c r="H248" s="2">
        <f t="shared" si="1"/>
        <v>0.59000000008381903</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1109286.6499999999</v>
      </c>
      <c r="D255" s="1">
        <f>'PR-RAS'!E259</f>
        <v>1364128.76</v>
      </c>
      <c r="E255" s="1">
        <v>0</v>
      </c>
      <c r="F255" s="1">
        <v>0</v>
      </c>
      <c r="G255" s="2">
        <f t="shared" si="0"/>
        <v>974736.21918000001</v>
      </c>
      <c r="H255" s="2">
        <f t="shared" si="1"/>
        <v>0.59000000008381903</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872616.87</v>
      </c>
      <c r="D256" s="1">
        <f>'PR-RAS'!E260</f>
        <v>1027440.65</v>
      </c>
      <c r="E256" s="1">
        <v>0</v>
      </c>
      <c r="F256" s="1">
        <v>0</v>
      </c>
      <c r="G256" s="2">
        <f t="shared" si="0"/>
        <v>746512.03335000004</v>
      </c>
      <c r="H256" s="2">
        <f t="shared" si="1"/>
        <v>0.47999999998137355</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236669.78</v>
      </c>
      <c r="D257" s="1">
        <f>'PR-RAS'!E261</f>
        <v>336688.11</v>
      </c>
      <c r="E257" s="1">
        <v>0</v>
      </c>
      <c r="F257" s="1">
        <v>0</v>
      </c>
      <c r="G257" s="2">
        <f t="shared" si="0"/>
        <v>232971.77600000001</v>
      </c>
      <c r="H257" s="2">
        <f t="shared" si="1"/>
        <v>0.32999999998719431</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1714839.07</v>
      </c>
      <c r="D259" s="1">
        <f>'PR-RAS'!E263</f>
        <v>2136613.46</v>
      </c>
      <c r="E259" s="1">
        <v>0</v>
      </c>
      <c r="F259" s="1">
        <v>0</v>
      </c>
      <c r="G259" s="2">
        <f t="shared" si="0"/>
        <v>1544921.0254200001</v>
      </c>
      <c r="H259" s="2">
        <f t="shared" si="1"/>
        <v>0.53000000002793968</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1432330.85</v>
      </c>
      <c r="D260" s="1">
        <f>'PR-RAS'!E264</f>
        <v>1705988.97</v>
      </c>
      <c r="E260" s="1">
        <v>0</v>
      </c>
      <c r="F260" s="1">
        <v>0</v>
      </c>
      <c r="G260" s="2">
        <f t="shared" si="0"/>
        <v>1254675.97661</v>
      </c>
      <c r="H260" s="2">
        <f t="shared" si="1"/>
        <v>0.17999999993480742</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1432330.85</v>
      </c>
      <c r="D261" s="1">
        <f>'PR-RAS'!E265</f>
        <v>1705294.34</v>
      </c>
      <c r="E261" s="1">
        <v>0</v>
      </c>
      <c r="F261" s="1">
        <v>0</v>
      </c>
      <c r="G261" s="2">
        <f t="shared" si="0"/>
        <v>1259159.0778000001</v>
      </c>
      <c r="H261" s="2">
        <f t="shared" si="1"/>
        <v>0.48999999999068677</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694.63</v>
      </c>
      <c r="E262" s="1">
        <v>0</v>
      </c>
      <c r="F262" s="1">
        <v>0</v>
      </c>
      <c r="G262" s="2">
        <f t="shared" si="0"/>
        <v>362.59685999999999</v>
      </c>
      <c r="H262" s="2">
        <f t="shared" si="1"/>
        <v>0.37000000000000455</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125129.73999999999</v>
      </c>
      <c r="D264" s="1">
        <f>'PR-RAS'!E268</f>
        <v>137403.32</v>
      </c>
      <c r="E264" s="1">
        <v>0</v>
      </c>
      <c r="F264" s="1">
        <v>0</v>
      </c>
      <c r="G264" s="2">
        <f t="shared" si="0"/>
        <v>105183.26794000001</v>
      </c>
      <c r="H264" s="2">
        <f t="shared" si="1"/>
        <v>0.58000000001629815</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19908.419999999998</v>
      </c>
      <c r="D265" s="1">
        <f>'PR-RAS'!E269</f>
        <v>18578.04</v>
      </c>
      <c r="E265" s="1">
        <v>0</v>
      </c>
      <c r="F265" s="1">
        <v>0</v>
      </c>
      <c r="G265" s="2">
        <f t="shared" ref="G265:G521" si="2">(B265/1000)*(C265*1+D265*2)</f>
        <v>15065.028</v>
      </c>
      <c r="H265" s="2">
        <f t="shared" ref="H265:H521" si="3">ABS(C265-ROUND(C265,0))+ABS(D265-ROUND(D265,0))</f>
        <v>0.45999999999912689</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98440.73</v>
      </c>
      <c r="D266" s="1">
        <f>'PR-RAS'!E270</f>
        <v>118825.28</v>
      </c>
      <c r="E266" s="1">
        <v>0</v>
      </c>
      <c r="F266" s="1">
        <v>0</v>
      </c>
      <c r="G266" s="2">
        <f t="shared" si="2"/>
        <v>89064.191850000003</v>
      </c>
      <c r="H266" s="2">
        <f t="shared" si="3"/>
        <v>0.55000000000291038</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6780.59</v>
      </c>
      <c r="D267" s="1">
        <f>'PR-RAS'!E271</f>
        <v>0</v>
      </c>
      <c r="E267" s="1">
        <v>0</v>
      </c>
      <c r="F267" s="1">
        <v>0</v>
      </c>
      <c r="G267" s="2">
        <f t="shared" si="2"/>
        <v>1803.6369400000001</v>
      </c>
      <c r="H267" s="2">
        <f t="shared" si="3"/>
        <v>0.40999999999985448</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65864.960000000006</v>
      </c>
      <c r="E269" s="1">
        <v>0</v>
      </c>
      <c r="F269" s="1">
        <v>0</v>
      </c>
      <c r="G269" s="2">
        <f t="shared" si="2"/>
        <v>35303.618560000003</v>
      </c>
      <c r="H269" s="2">
        <f t="shared" si="3"/>
        <v>3.9999999993597157E-2</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2968.56</v>
      </c>
      <c r="E270" s="1">
        <v>0</v>
      </c>
      <c r="F270" s="1">
        <v>0</v>
      </c>
      <c r="G270" s="2">
        <f t="shared" si="2"/>
        <v>1597.08528</v>
      </c>
      <c r="H270" s="2">
        <f t="shared" si="3"/>
        <v>0.44000000000005457</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2"/>
        <v>0</v>
      </c>
      <c r="H271" s="2">
        <f t="shared" si="3"/>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2"/>
        <v>0</v>
      </c>
      <c r="H272" s="2">
        <f t="shared" si="3"/>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62014.73</v>
      </c>
      <c r="E273" s="1">
        <v>0</v>
      </c>
      <c r="F273" s="1">
        <v>0</v>
      </c>
      <c r="G273" s="2">
        <f t="shared" si="2"/>
        <v>33736.013120000003</v>
      </c>
      <c r="H273" s="2">
        <f t="shared" si="3"/>
        <v>0.26999999999679858</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881.67</v>
      </c>
      <c r="E274" s="1">
        <v>0</v>
      </c>
      <c r="F274" s="1">
        <v>0</v>
      </c>
      <c r="G274" s="2">
        <f t="shared" si="2"/>
        <v>481.39182</v>
      </c>
      <c r="H274" s="2">
        <f t="shared" si="3"/>
        <v>0.33000000000004093</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157378.48000000001</v>
      </c>
      <c r="D275" s="1">
        <f>'PR-RAS'!E279</f>
        <v>227356.21000000002</v>
      </c>
      <c r="E275" s="1">
        <v>0</v>
      </c>
      <c r="F275" s="1">
        <v>0</v>
      </c>
      <c r="G275" s="2">
        <f t="shared" si="2"/>
        <v>167712.90660000002</v>
      </c>
      <c r="H275" s="2">
        <f t="shared" si="3"/>
        <v>0.69000000003143214</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157378.48000000001</v>
      </c>
      <c r="D276" s="1">
        <f>'PR-RAS'!E280</f>
        <v>155235.97</v>
      </c>
      <c r="E276" s="1">
        <v>0</v>
      </c>
      <c r="F276" s="1">
        <v>0</v>
      </c>
      <c r="G276" s="2">
        <f t="shared" si="2"/>
        <v>128658.86550000003</v>
      </c>
      <c r="H276" s="2">
        <f t="shared" si="3"/>
        <v>0.51000000000931323</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72120.240000000005</v>
      </c>
      <c r="E277" s="1">
        <v>0</v>
      </c>
      <c r="F277" s="1">
        <v>0</v>
      </c>
      <c r="G277" s="2">
        <f t="shared" si="2"/>
        <v>39810.372480000005</v>
      </c>
      <c r="H277" s="2">
        <f t="shared" si="3"/>
        <v>0.24000000000523869</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2"/>
        <v>0</v>
      </c>
      <c r="H278" s="2">
        <f t="shared" si="3"/>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2"/>
        <v>0</v>
      </c>
      <c r="H279" s="2">
        <f t="shared" si="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2"/>
        <v>0</v>
      </c>
      <c r="H281" s="2">
        <f t="shared" si="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2"/>
        <v>0</v>
      </c>
      <c r="H282" s="2">
        <f t="shared" si="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2"/>
        <v>0</v>
      </c>
      <c r="H283" s="2">
        <f t="shared" si="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2"/>
        <v>0</v>
      </c>
      <c r="H284" s="2">
        <f t="shared" si="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26026955.109999999</v>
      </c>
      <c r="D285" s="1">
        <f>'PR-RAS'!E289</f>
        <v>27941236.400000006</v>
      </c>
      <c r="E285" s="1">
        <v>0</v>
      </c>
      <c r="F285" s="1">
        <v>0</v>
      </c>
      <c r="G285" s="2">
        <f t="shared" si="2"/>
        <v>23262277.526440002</v>
      </c>
      <c r="H285" s="2">
        <f t="shared" si="3"/>
        <v>0.51000000536441803</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8579111.8100000024</v>
      </c>
      <c r="D286" s="1">
        <f>'PR-RAS'!E290</f>
        <v>2719471.2399999946</v>
      </c>
      <c r="E286" s="1">
        <v>0</v>
      </c>
      <c r="F286" s="1">
        <v>0</v>
      </c>
      <c r="G286" s="2">
        <f t="shared" si="2"/>
        <v>3995145.4726499971</v>
      </c>
      <c r="H286" s="2">
        <f t="shared" si="3"/>
        <v>0.42999999225139618</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2"/>
        <v>0</v>
      </c>
      <c r="H287" s="2">
        <f t="shared" si="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24852704.440000001</v>
      </c>
      <c r="D288" s="1">
        <f>'PR-RAS'!E292</f>
        <v>26460063.129999999</v>
      </c>
      <c r="E288" s="1">
        <v>0</v>
      </c>
      <c r="F288" s="1">
        <v>0</v>
      </c>
      <c r="G288" s="2">
        <f t="shared" si="2"/>
        <v>22320802.4109</v>
      </c>
      <c r="H288" s="2">
        <f t="shared" si="3"/>
        <v>0.57000000029802322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2"/>
        <v>0</v>
      </c>
      <c r="H289" s="2">
        <f t="shared" si="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9531189.7100000009</v>
      </c>
      <c r="D290" s="1">
        <f>'PR-RAS'!E294</f>
        <v>9341020.4800000004</v>
      </c>
      <c r="E290" s="1">
        <v>0</v>
      </c>
      <c r="F290" s="1">
        <v>0</v>
      </c>
      <c r="G290" s="2">
        <f t="shared" si="2"/>
        <v>8153623.6636300003</v>
      </c>
      <c r="H290" s="2">
        <f t="shared" si="3"/>
        <v>0.76999999955296516</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29845.29</v>
      </c>
      <c r="D291" s="1">
        <f>'PR-RAS'!E295</f>
        <v>30976.79</v>
      </c>
      <c r="E291" s="1">
        <v>0</v>
      </c>
      <c r="F291" s="1">
        <v>0</v>
      </c>
      <c r="G291" s="2">
        <f t="shared" si="2"/>
        <v>26621.672299999998</v>
      </c>
      <c r="H291" s="2">
        <f t="shared" si="3"/>
        <v>0.5</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2"/>
        <v>0</v>
      </c>
      <c r="H292" s="2">
        <f t="shared" si="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1211407.46</v>
      </c>
      <c r="D293" s="1">
        <f>'PR-RAS'!E298</f>
        <v>1277355</v>
      </c>
      <c r="E293" s="1">
        <v>0</v>
      </c>
      <c r="F293" s="1">
        <v>0</v>
      </c>
      <c r="G293" s="2">
        <f t="shared" si="2"/>
        <v>1099706.2983199998</v>
      </c>
      <c r="H293" s="2">
        <f t="shared" si="3"/>
        <v>0.4599999999627471</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399538.27</v>
      </c>
      <c r="D294" s="1">
        <f>'PR-RAS'!E299</f>
        <v>321926.64</v>
      </c>
      <c r="E294" s="1">
        <v>0</v>
      </c>
      <c r="F294" s="1">
        <v>0</v>
      </c>
      <c r="G294" s="2">
        <f t="shared" si="2"/>
        <v>305713.72415000002</v>
      </c>
      <c r="H294" s="2">
        <f t="shared" si="3"/>
        <v>0.63000000000465661</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133427.91</v>
      </c>
      <c r="D295" s="1">
        <f>'PR-RAS'!E300</f>
        <v>55816.27</v>
      </c>
      <c r="E295" s="1">
        <v>0</v>
      </c>
      <c r="F295" s="1">
        <v>0</v>
      </c>
      <c r="G295" s="2">
        <f t="shared" si="2"/>
        <v>72047.772299999997</v>
      </c>
      <c r="H295" s="2">
        <f t="shared" si="3"/>
        <v>0.35999999999330612</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133427.91</v>
      </c>
      <c r="D296" s="1">
        <f>'PR-RAS'!E301</f>
        <v>55816.27</v>
      </c>
      <c r="E296" s="1">
        <v>0</v>
      </c>
      <c r="F296" s="1">
        <v>0</v>
      </c>
      <c r="G296" s="2">
        <f t="shared" si="2"/>
        <v>72292.832750000001</v>
      </c>
      <c r="H296" s="2">
        <f t="shared" si="3"/>
        <v>0.35999999999330612</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2"/>
        <v>0</v>
      </c>
      <c r="H297" s="2">
        <f t="shared" si="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2"/>
        <v>0</v>
      </c>
      <c r="H298" s="2">
        <f t="shared" si="3"/>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266110.36</v>
      </c>
      <c r="D299" s="1">
        <f>'PR-RAS'!E304</f>
        <v>266110.37</v>
      </c>
      <c r="E299" s="1">
        <v>0</v>
      </c>
      <c r="F299" s="1">
        <v>0</v>
      </c>
      <c r="G299" s="2">
        <f t="shared" si="2"/>
        <v>237902.6678</v>
      </c>
      <c r="H299" s="2">
        <f t="shared" si="3"/>
        <v>0.72999999998137355</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2"/>
        <v>0</v>
      </c>
      <c r="H300" s="2">
        <f t="shared" si="3"/>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2"/>
        <v>0</v>
      </c>
      <c r="H301" s="2">
        <f t="shared" si="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2"/>
        <v>0</v>
      </c>
      <c r="H302" s="2">
        <f t="shared" si="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266110.36</v>
      </c>
      <c r="D303" s="1">
        <f>'PR-RAS'!E308</f>
        <v>266110.37</v>
      </c>
      <c r="E303" s="1">
        <v>0</v>
      </c>
      <c r="F303" s="1">
        <v>0</v>
      </c>
      <c r="G303" s="2">
        <f t="shared" si="2"/>
        <v>241095.99219999998</v>
      </c>
      <c r="H303" s="2">
        <f t="shared" si="3"/>
        <v>0.72999999998137355</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2"/>
        <v>0</v>
      </c>
      <c r="H304" s="2">
        <f t="shared" si="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2"/>
        <v>0</v>
      </c>
      <c r="H305" s="2">
        <f t="shared" si="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811869.19</v>
      </c>
      <c r="D306" s="1">
        <f>'PR-RAS'!E311</f>
        <v>955428.36</v>
      </c>
      <c r="E306" s="1">
        <v>0</v>
      </c>
      <c r="F306" s="1">
        <v>0</v>
      </c>
      <c r="G306" s="2">
        <f t="shared" si="2"/>
        <v>830431.40255</v>
      </c>
      <c r="H306" s="2">
        <f t="shared" si="3"/>
        <v>0.54999999993015081</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804268.59</v>
      </c>
      <c r="D307" s="1">
        <f>'PR-RAS'!E312</f>
        <v>826912.72</v>
      </c>
      <c r="E307" s="1">
        <v>0</v>
      </c>
      <c r="F307" s="1">
        <v>0</v>
      </c>
      <c r="G307" s="2">
        <f t="shared" si="2"/>
        <v>752176.7731799999</v>
      </c>
      <c r="H307" s="2">
        <f t="shared" si="3"/>
        <v>0.69000000006053597</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804268.59</v>
      </c>
      <c r="D308" s="1">
        <f>'PR-RAS'!E313</f>
        <v>826912.72</v>
      </c>
      <c r="E308" s="1">
        <v>0</v>
      </c>
      <c r="F308" s="1">
        <v>0</v>
      </c>
      <c r="G308" s="2">
        <f t="shared" si="2"/>
        <v>754634.86720999994</v>
      </c>
      <c r="H308" s="2">
        <f t="shared" si="3"/>
        <v>0.69000000006053597</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2"/>
        <v>0</v>
      </c>
      <c r="H309" s="2">
        <f t="shared" si="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2"/>
        <v>0</v>
      </c>
      <c r="H310" s="2">
        <f t="shared" si="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2"/>
        <v>0</v>
      </c>
      <c r="H311" s="2">
        <f t="shared" si="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6780.59</v>
      </c>
      <c r="D312" s="1">
        <f>'PR-RAS'!E317</f>
        <v>11994.04</v>
      </c>
      <c r="E312" s="1">
        <v>0</v>
      </c>
      <c r="F312" s="1">
        <v>0</v>
      </c>
      <c r="G312" s="2">
        <f t="shared" si="2"/>
        <v>9569.0563700000002</v>
      </c>
      <c r="H312" s="2">
        <f t="shared" si="3"/>
        <v>0.4500000000007276</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52</v>
      </c>
      <c r="E313" s="1">
        <v>0</v>
      </c>
      <c r="F313" s="1">
        <v>0</v>
      </c>
      <c r="G313" s="2">
        <f t="shared" si="2"/>
        <v>32.448</v>
      </c>
      <c r="H313" s="2">
        <f t="shared" si="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2"/>
        <v>0</v>
      </c>
      <c r="H314" s="2">
        <f t="shared" si="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2"/>
        <v>0</v>
      </c>
      <c r="H315" s="2">
        <f t="shared" si="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2"/>
        <v>0</v>
      </c>
      <c r="H316" s="2">
        <f t="shared" si="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2"/>
        <v>0</v>
      </c>
      <c r="H317" s="2">
        <f t="shared" si="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6780.59</v>
      </c>
      <c r="D318" s="1">
        <f>'PR-RAS'!E323</f>
        <v>11942.04</v>
      </c>
      <c r="E318" s="1">
        <v>0</v>
      </c>
      <c r="F318" s="1">
        <v>0</v>
      </c>
      <c r="G318" s="2">
        <f t="shared" si="2"/>
        <v>9720.70039</v>
      </c>
      <c r="H318" s="2">
        <f t="shared" si="3"/>
        <v>0.4500000000007276</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2"/>
        <v>0</v>
      </c>
      <c r="H319" s="2">
        <f t="shared" si="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2"/>
        <v>0</v>
      </c>
      <c r="H320" s="2">
        <f t="shared" si="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820.01</v>
      </c>
      <c r="D321" s="1">
        <f>'PR-RAS'!E326</f>
        <v>116521.60000000001</v>
      </c>
      <c r="E321" s="1">
        <v>0</v>
      </c>
      <c r="F321" s="1">
        <v>0</v>
      </c>
      <c r="G321" s="2">
        <f t="shared" si="2"/>
        <v>74836.227200000008</v>
      </c>
      <c r="H321" s="2">
        <f t="shared" si="3"/>
        <v>0.40999999999417014</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820.01</v>
      </c>
      <c r="D322" s="1">
        <f>'PR-RAS'!E327</f>
        <v>43021.599999999999</v>
      </c>
      <c r="E322" s="1">
        <v>0</v>
      </c>
      <c r="F322" s="1">
        <v>0</v>
      </c>
      <c r="G322" s="2">
        <f t="shared" si="2"/>
        <v>27883.090409999997</v>
      </c>
      <c r="H322" s="2">
        <f t="shared" si="3"/>
        <v>0.4100000000014461</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2"/>
        <v>0</v>
      </c>
      <c r="H323" s="2">
        <f t="shared" si="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73500</v>
      </c>
      <c r="E324" s="1">
        <v>0</v>
      </c>
      <c r="F324" s="1">
        <v>0</v>
      </c>
      <c r="G324" s="2">
        <f t="shared" si="2"/>
        <v>47481</v>
      </c>
      <c r="H324" s="2">
        <f t="shared" si="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2"/>
        <v>0</v>
      </c>
      <c r="H325" s="2">
        <f t="shared" si="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2"/>
        <v>0</v>
      </c>
      <c r="H326" s="2">
        <f t="shared" si="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2"/>
        <v>0</v>
      </c>
      <c r="H327" s="2">
        <f t="shared" si="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2"/>
        <v>0</v>
      </c>
      <c r="H328" s="2">
        <f t="shared" si="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2"/>
        <v>0</v>
      </c>
      <c r="H329" s="2">
        <f t="shared" si="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2"/>
        <v>0</v>
      </c>
      <c r="H330" s="2">
        <f t="shared" si="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2"/>
        <v>0</v>
      </c>
      <c r="H331" s="2">
        <f t="shared" si="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2"/>
        <v>0</v>
      </c>
      <c r="H332" s="2">
        <f t="shared" si="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2"/>
        <v>0</v>
      </c>
      <c r="H333" s="2">
        <f t="shared" si="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2"/>
        <v>0</v>
      </c>
      <c r="H334" s="2">
        <f t="shared" si="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2"/>
        <v>0</v>
      </c>
      <c r="H335" s="2">
        <f t="shared" si="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2"/>
        <v>0</v>
      </c>
      <c r="H336" s="2">
        <f t="shared" si="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2"/>
        <v>0</v>
      </c>
      <c r="H337" s="2">
        <f t="shared" si="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2"/>
        <v>0</v>
      </c>
      <c r="H338" s="2">
        <f t="shared" si="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2"/>
        <v>0</v>
      </c>
      <c r="H339" s="2">
        <f t="shared" si="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2"/>
        <v>0</v>
      </c>
      <c r="H340" s="2">
        <f t="shared" si="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2"/>
        <v>0</v>
      </c>
      <c r="H341" s="2">
        <f t="shared" si="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2"/>
        <v>0</v>
      </c>
      <c r="H342" s="2">
        <f t="shared" si="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2"/>
        <v>0</v>
      </c>
      <c r="H343" s="2">
        <f t="shared" si="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2"/>
        <v>0</v>
      </c>
      <c r="H344" s="2">
        <f t="shared" si="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4908577.9700000007</v>
      </c>
      <c r="D345" s="1">
        <f>'PR-RAS'!E350</f>
        <v>5339653.3099999996</v>
      </c>
      <c r="E345" s="1">
        <v>0</v>
      </c>
      <c r="F345" s="1">
        <v>0</v>
      </c>
      <c r="G345" s="2">
        <f t="shared" si="2"/>
        <v>5362232.2989599993</v>
      </c>
      <c r="H345" s="2">
        <f t="shared" si="3"/>
        <v>0.33999999891966581</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18203.75</v>
      </c>
      <c r="D346" s="1">
        <f>'PR-RAS'!E351</f>
        <v>110228.43000000001</v>
      </c>
      <c r="E346" s="1">
        <v>0</v>
      </c>
      <c r="F346" s="1">
        <v>0</v>
      </c>
      <c r="G346" s="2">
        <f t="shared" si="2"/>
        <v>82337.910449999996</v>
      </c>
      <c r="H346" s="2">
        <f t="shared" si="3"/>
        <v>0.680000000007567</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8918.9699999999993</v>
      </c>
      <c r="D347" s="1">
        <f>'PR-RAS'!E352</f>
        <v>16855.8</v>
      </c>
      <c r="E347" s="1">
        <v>0</v>
      </c>
      <c r="F347" s="1">
        <v>0</v>
      </c>
      <c r="G347" s="2">
        <f t="shared" si="2"/>
        <v>14750.17722</v>
      </c>
      <c r="H347" s="2">
        <f t="shared" si="3"/>
        <v>0.23000000000138243</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8918.9699999999993</v>
      </c>
      <c r="D348" s="1">
        <f>'PR-RAS'!E353</f>
        <v>16855.8</v>
      </c>
      <c r="E348" s="1">
        <v>0</v>
      </c>
      <c r="F348" s="1">
        <v>0</v>
      </c>
      <c r="G348" s="2">
        <f t="shared" si="2"/>
        <v>14792.807789999999</v>
      </c>
      <c r="H348" s="2">
        <f t="shared" si="3"/>
        <v>0.23000000000138243</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2"/>
        <v>0</v>
      </c>
      <c r="H349" s="2">
        <f t="shared" si="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2"/>
        <v>0</v>
      </c>
      <c r="H350" s="2">
        <f t="shared" si="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9284.7800000000007</v>
      </c>
      <c r="D351" s="1">
        <f>'PR-RAS'!E356</f>
        <v>93372.63</v>
      </c>
      <c r="E351" s="1">
        <v>0</v>
      </c>
      <c r="F351" s="1">
        <v>0</v>
      </c>
      <c r="G351" s="2">
        <f t="shared" si="2"/>
        <v>68610.513999999996</v>
      </c>
      <c r="H351" s="2">
        <f t="shared" si="3"/>
        <v>0.58999999999468855</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2"/>
        <v>0</v>
      </c>
      <c r="H352" s="2">
        <f t="shared" si="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2"/>
        <v>0</v>
      </c>
      <c r="H353" s="2">
        <f t="shared" si="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2"/>
        <v>0</v>
      </c>
      <c r="H354" s="2">
        <f t="shared" si="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9284.7800000000007</v>
      </c>
      <c r="D355" s="1">
        <f>'PR-RAS'!E360</f>
        <v>93372.63</v>
      </c>
      <c r="E355" s="1">
        <v>0</v>
      </c>
      <c r="F355" s="1">
        <v>0</v>
      </c>
      <c r="G355" s="2">
        <f t="shared" si="2"/>
        <v>69394.634160000001</v>
      </c>
      <c r="H355" s="2">
        <f t="shared" si="3"/>
        <v>0.58999999999468855</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2"/>
        <v>0</v>
      </c>
      <c r="H356" s="2">
        <f t="shared" si="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2"/>
        <v>0</v>
      </c>
      <c r="H357" s="2">
        <f t="shared" si="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4793065.9300000006</v>
      </c>
      <c r="D358" s="1">
        <f>'PR-RAS'!E363</f>
        <v>5179883.13</v>
      </c>
      <c r="E358" s="1">
        <v>0</v>
      </c>
      <c r="F358" s="1">
        <v>0</v>
      </c>
      <c r="G358" s="2">
        <f t="shared" si="2"/>
        <v>5409561.0918300003</v>
      </c>
      <c r="H358" s="2">
        <f t="shared" si="3"/>
        <v>0.19999999925494194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4192830.2200000007</v>
      </c>
      <c r="D359" s="1">
        <f>'PR-RAS'!E364</f>
        <v>3723476.24</v>
      </c>
      <c r="E359" s="1">
        <v>0</v>
      </c>
      <c r="F359" s="1">
        <v>0</v>
      </c>
      <c r="G359" s="2">
        <f t="shared" si="2"/>
        <v>4167042.2066000002</v>
      </c>
      <c r="H359" s="2">
        <f t="shared" si="3"/>
        <v>0.46000000089406967</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2"/>
        <v>0</v>
      </c>
      <c r="H360" s="2">
        <f t="shared" si="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3509004.74</v>
      </c>
      <c r="D361" s="1">
        <f>'PR-RAS'!E366</f>
        <v>129260.89</v>
      </c>
      <c r="E361" s="1">
        <v>0</v>
      </c>
      <c r="F361" s="1">
        <v>0</v>
      </c>
      <c r="G361" s="2">
        <f t="shared" si="2"/>
        <v>1356309.5471999999</v>
      </c>
      <c r="H361" s="2">
        <f t="shared" si="3"/>
        <v>0.36999999977706466</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128848.93</v>
      </c>
      <c r="D362" s="1">
        <f>'PR-RAS'!E367</f>
        <v>362493.17</v>
      </c>
      <c r="E362" s="1">
        <v>0</v>
      </c>
      <c r="F362" s="1">
        <v>0</v>
      </c>
      <c r="G362" s="2">
        <f t="shared" si="2"/>
        <v>308234.53246999998</v>
      </c>
      <c r="H362" s="2">
        <f t="shared" si="3"/>
        <v>0.23999999999068677</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554976.55000000005</v>
      </c>
      <c r="D363" s="1">
        <f>'PR-RAS'!E368</f>
        <v>3231722.18</v>
      </c>
      <c r="E363" s="1">
        <v>0</v>
      </c>
      <c r="F363" s="1">
        <v>0</v>
      </c>
      <c r="G363" s="2">
        <f t="shared" si="2"/>
        <v>2540668.3694199999</v>
      </c>
      <c r="H363" s="2">
        <f t="shared" si="3"/>
        <v>0.63000000012107193</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358325.75999999995</v>
      </c>
      <c r="D364" s="1">
        <f>'PR-RAS'!E369</f>
        <v>1146258.6399999999</v>
      </c>
      <c r="E364" s="1">
        <v>0</v>
      </c>
      <c r="F364" s="1">
        <v>0</v>
      </c>
      <c r="G364" s="2">
        <f t="shared" si="2"/>
        <v>962256.02351999981</v>
      </c>
      <c r="H364" s="2">
        <f t="shared" si="3"/>
        <v>0.60000000015133992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139120.10999999999</v>
      </c>
      <c r="D365" s="1">
        <f>'PR-RAS'!E370</f>
        <v>79502.98</v>
      </c>
      <c r="E365" s="1">
        <v>0</v>
      </c>
      <c r="F365" s="1">
        <v>0</v>
      </c>
      <c r="G365" s="2">
        <f t="shared" si="2"/>
        <v>108517.88947999998</v>
      </c>
      <c r="H365" s="2">
        <f t="shared" si="3"/>
        <v>0.1299999999901047</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14625.27</v>
      </c>
      <c r="D366" s="1">
        <f>'PR-RAS'!E371</f>
        <v>19117.64</v>
      </c>
      <c r="E366" s="1">
        <v>0</v>
      </c>
      <c r="F366" s="1">
        <v>0</v>
      </c>
      <c r="G366" s="2">
        <f t="shared" si="2"/>
        <v>19294.100750000001</v>
      </c>
      <c r="H366" s="2">
        <f t="shared" si="3"/>
        <v>0.63000000000101863</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58623.54</v>
      </c>
      <c r="D367" s="1">
        <f>'PR-RAS'!E372</f>
        <v>66975.820000000007</v>
      </c>
      <c r="E367" s="1">
        <v>0</v>
      </c>
      <c r="F367" s="1">
        <v>0</v>
      </c>
      <c r="G367" s="2">
        <f t="shared" si="2"/>
        <v>70482.515880000006</v>
      </c>
      <c r="H367" s="2">
        <f t="shared" si="3"/>
        <v>0.63999999999214197</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2"/>
        <v>0</v>
      </c>
      <c r="H368" s="2">
        <f t="shared" si="3"/>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1170.58</v>
      </c>
      <c r="D369" s="1">
        <f>'PR-RAS'!E374</f>
        <v>51369.86</v>
      </c>
      <c r="E369" s="1">
        <v>0</v>
      </c>
      <c r="F369" s="1">
        <v>0</v>
      </c>
      <c r="G369" s="2">
        <f t="shared" si="2"/>
        <v>38238.990400000002</v>
      </c>
      <c r="H369" s="2">
        <f t="shared" si="3"/>
        <v>0.55999999999949068</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58538.21</v>
      </c>
      <c r="D370" s="1">
        <f>'PR-RAS'!E375</f>
        <v>80483.899999999994</v>
      </c>
      <c r="E370" s="1">
        <v>0</v>
      </c>
      <c r="F370" s="1">
        <v>0</v>
      </c>
      <c r="G370" s="2">
        <f t="shared" si="2"/>
        <v>80997.71768999999</v>
      </c>
      <c r="H370" s="2">
        <f t="shared" si="3"/>
        <v>0.31000000000494765</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86248.05</v>
      </c>
      <c r="D371" s="1">
        <f>'PR-RAS'!E376</f>
        <v>848808.44</v>
      </c>
      <c r="E371" s="1">
        <v>0</v>
      </c>
      <c r="F371" s="1">
        <v>0</v>
      </c>
      <c r="G371" s="2">
        <f t="shared" si="2"/>
        <v>660030.02409999992</v>
      </c>
      <c r="H371" s="2">
        <f t="shared" si="3"/>
        <v>0.48999999994703103</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2"/>
        <v>0</v>
      </c>
      <c r="H372" s="2">
        <f t="shared" si="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619.32000000000005</v>
      </c>
      <c r="D373" s="1">
        <f>'PR-RAS'!E378</f>
        <v>6000</v>
      </c>
      <c r="E373" s="1">
        <v>0</v>
      </c>
      <c r="F373" s="1">
        <v>0</v>
      </c>
      <c r="G373" s="2">
        <f t="shared" si="2"/>
        <v>4694.3870399999996</v>
      </c>
      <c r="H373" s="2">
        <f t="shared" si="3"/>
        <v>0.32000000000005002</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619.32000000000005</v>
      </c>
      <c r="D374" s="1">
        <f>'PR-RAS'!E379</f>
        <v>6000</v>
      </c>
      <c r="E374" s="1">
        <v>0</v>
      </c>
      <c r="F374" s="1">
        <v>0</v>
      </c>
      <c r="G374" s="2">
        <f t="shared" si="2"/>
        <v>4707.0063600000003</v>
      </c>
      <c r="H374" s="2">
        <f t="shared" si="3"/>
        <v>0.32000000000005002</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2"/>
        <v>0</v>
      </c>
      <c r="H375" s="2">
        <f t="shared" si="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2"/>
        <v>0</v>
      </c>
      <c r="H376" s="2">
        <f t="shared" si="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2"/>
        <v>0</v>
      </c>
      <c r="H377" s="2">
        <f t="shared" si="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168065.80000000002</v>
      </c>
      <c r="D378" s="1">
        <f>'PR-RAS'!E383</f>
        <v>155332.48000000001</v>
      </c>
      <c r="E378" s="1">
        <v>0</v>
      </c>
      <c r="F378" s="1">
        <v>0</v>
      </c>
      <c r="G378" s="2">
        <f t="shared" si="2"/>
        <v>180481.49652000002</v>
      </c>
      <c r="H378" s="2">
        <f t="shared" si="3"/>
        <v>0.67999999999301508</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163505.04</v>
      </c>
      <c r="D379" s="1">
        <f>'PR-RAS'!E384</f>
        <v>151045.72</v>
      </c>
      <c r="E379" s="1">
        <v>0</v>
      </c>
      <c r="F379" s="1">
        <v>0</v>
      </c>
      <c r="G379" s="2">
        <f t="shared" si="2"/>
        <v>175995.46943999999</v>
      </c>
      <c r="H379" s="2">
        <f t="shared" si="3"/>
        <v>0.32000000000698492</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413.17</v>
      </c>
      <c r="D380" s="1">
        <f>'PR-RAS'!E385</f>
        <v>699.7</v>
      </c>
      <c r="E380" s="1">
        <v>0</v>
      </c>
      <c r="F380" s="1">
        <v>0</v>
      </c>
      <c r="G380" s="2">
        <f t="shared" si="2"/>
        <v>686.96403000000009</v>
      </c>
      <c r="H380" s="2">
        <f t="shared" si="3"/>
        <v>0.46999999999997044</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15.93</v>
      </c>
      <c r="D381" s="1">
        <f>'PR-RAS'!E386</f>
        <v>0</v>
      </c>
      <c r="E381" s="1">
        <v>0</v>
      </c>
      <c r="F381" s="1">
        <v>0</v>
      </c>
      <c r="G381" s="2">
        <f t="shared" si="2"/>
        <v>6.0533999999999999</v>
      </c>
      <c r="H381" s="2">
        <f t="shared" si="3"/>
        <v>7.0000000000000284E-2</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4131.66</v>
      </c>
      <c r="D382" s="1">
        <f>'PR-RAS'!E387</f>
        <v>3587.06</v>
      </c>
      <c r="E382" s="1">
        <v>0</v>
      </c>
      <c r="F382" s="1">
        <v>0</v>
      </c>
      <c r="G382" s="2">
        <f t="shared" si="2"/>
        <v>4307.5021799999995</v>
      </c>
      <c r="H382" s="2">
        <f t="shared" si="3"/>
        <v>0.40000000000009095</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2"/>
        <v>0</v>
      </c>
      <c r="H383" s="2">
        <f t="shared" si="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2"/>
        <v>0</v>
      </c>
      <c r="H384" s="2">
        <f t="shared" si="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2"/>
        <v>0</v>
      </c>
      <c r="H385" s="2">
        <f t="shared" si="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73224.83</v>
      </c>
      <c r="D386" s="1">
        <f>'PR-RAS'!E391</f>
        <v>148815.76999999999</v>
      </c>
      <c r="E386" s="1">
        <v>0</v>
      </c>
      <c r="F386" s="1">
        <v>0</v>
      </c>
      <c r="G386" s="2">
        <f t="shared" si="2"/>
        <v>142779.70245000001</v>
      </c>
      <c r="H386" s="2">
        <f t="shared" si="3"/>
        <v>0.40000000000873115</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2"/>
        <v>0</v>
      </c>
      <c r="H387" s="2">
        <f t="shared" si="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285.35000000000002</v>
      </c>
      <c r="D388" s="1">
        <f>'PR-RAS'!E393</f>
        <v>9718.65</v>
      </c>
      <c r="E388" s="1">
        <v>0</v>
      </c>
      <c r="F388" s="1">
        <v>0</v>
      </c>
      <c r="G388" s="2">
        <f t="shared" si="2"/>
        <v>7632.6655499999997</v>
      </c>
      <c r="H388" s="2">
        <f t="shared" si="3"/>
        <v>0.70000000000038654</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72939.48</v>
      </c>
      <c r="D389" s="1">
        <f>'PR-RAS'!E394</f>
        <v>139097.12</v>
      </c>
      <c r="E389" s="1">
        <v>0</v>
      </c>
      <c r="F389" s="1">
        <v>0</v>
      </c>
      <c r="G389" s="2">
        <f t="shared" si="2"/>
        <v>136239.88336000001</v>
      </c>
      <c r="H389" s="2">
        <f t="shared" si="3"/>
        <v>0.59999999999126885</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2"/>
        <v>0</v>
      </c>
      <c r="H390" s="2">
        <f t="shared" si="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501.56</v>
      </c>
      <c r="D391" s="1">
        <f>'PR-RAS'!E396</f>
        <v>69.91</v>
      </c>
      <c r="E391" s="1">
        <v>0</v>
      </c>
      <c r="F391" s="1">
        <v>0</v>
      </c>
      <c r="G391" s="2">
        <f t="shared" si="2"/>
        <v>250.13820000000001</v>
      </c>
      <c r="H391" s="2">
        <f t="shared" si="3"/>
        <v>0.53000000000000114</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501.56</v>
      </c>
      <c r="D392" s="1">
        <f>'PR-RAS'!E397</f>
        <v>69.91</v>
      </c>
      <c r="E392" s="1">
        <v>0</v>
      </c>
      <c r="F392" s="1">
        <v>0</v>
      </c>
      <c r="G392" s="2">
        <f t="shared" si="2"/>
        <v>250.77958000000001</v>
      </c>
      <c r="H392" s="2">
        <f t="shared" si="3"/>
        <v>0.53000000000000114</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2"/>
        <v>0</v>
      </c>
      <c r="H393" s="2">
        <f t="shared" si="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501.56</v>
      </c>
      <c r="D394" s="1">
        <f>'PR-RAS'!E399</f>
        <v>69.91</v>
      </c>
      <c r="E394" s="1">
        <v>0</v>
      </c>
      <c r="F394" s="1">
        <v>0</v>
      </c>
      <c r="G394" s="2">
        <f t="shared" si="2"/>
        <v>252.06234000000001</v>
      </c>
      <c r="H394" s="2">
        <f t="shared" si="3"/>
        <v>0.53000000000000114</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2"/>
        <v>0</v>
      </c>
      <c r="H395" s="2">
        <f t="shared" si="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2"/>
        <v>0</v>
      </c>
      <c r="H396" s="2">
        <f t="shared" si="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96806.73</v>
      </c>
      <c r="D397" s="1">
        <f>'PR-RAS'!E402</f>
        <v>49471.839999999997</v>
      </c>
      <c r="E397" s="1">
        <v>0</v>
      </c>
      <c r="F397" s="1">
        <v>0</v>
      </c>
      <c r="G397" s="2">
        <f t="shared" si="2"/>
        <v>77517.162359999988</v>
      </c>
      <c r="H397" s="2">
        <f t="shared" si="3"/>
        <v>0.430000000007567</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76528.009999999995</v>
      </c>
      <c r="D398" s="1">
        <f>'PR-RAS'!E403</f>
        <v>39597.5</v>
      </c>
      <c r="E398" s="1">
        <v>0</v>
      </c>
      <c r="F398" s="1">
        <v>0</v>
      </c>
      <c r="G398" s="2">
        <f t="shared" si="2"/>
        <v>61822.034970000008</v>
      </c>
      <c r="H398" s="2">
        <f t="shared" si="3"/>
        <v>0.50999999999476131</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13224.5</v>
      </c>
      <c r="D399" s="1">
        <f>'PR-RAS'!E404</f>
        <v>0</v>
      </c>
      <c r="E399" s="1">
        <v>0</v>
      </c>
      <c r="F399" s="1">
        <v>0</v>
      </c>
      <c r="G399" s="2">
        <f t="shared" si="2"/>
        <v>5263.3510000000006</v>
      </c>
      <c r="H399" s="2">
        <f t="shared" si="3"/>
        <v>0.5</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2"/>
        <v>0</v>
      </c>
      <c r="H400" s="2">
        <f t="shared" si="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7054.22</v>
      </c>
      <c r="D401" s="1">
        <f>'PR-RAS'!E406</f>
        <v>9874.34</v>
      </c>
      <c r="E401" s="1">
        <v>0</v>
      </c>
      <c r="F401" s="1">
        <v>0</v>
      </c>
      <c r="G401" s="2">
        <f t="shared" si="2"/>
        <v>10721.160000000002</v>
      </c>
      <c r="H401" s="2">
        <f t="shared" si="3"/>
        <v>0.56000000000040018</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2"/>
        <v>0</v>
      </c>
      <c r="H402" s="2">
        <f t="shared" si="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3697170.5100000007</v>
      </c>
      <c r="D403" s="1">
        <f>'PR-RAS'!E408</f>
        <v>4062298.3099999996</v>
      </c>
      <c r="E403" s="1">
        <v>0</v>
      </c>
      <c r="F403" s="1">
        <v>0</v>
      </c>
      <c r="G403" s="2">
        <f t="shared" si="2"/>
        <v>4752350.3862600001</v>
      </c>
      <c r="H403" s="2">
        <f t="shared" si="3"/>
        <v>0.79999999888241291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2"/>
        <v>0</v>
      </c>
      <c r="H404" s="2">
        <f t="shared" si="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20816423.359999999</v>
      </c>
      <c r="D405" s="1">
        <f>'PR-RAS'!E410</f>
        <v>17507945.5</v>
      </c>
      <c r="E405" s="1">
        <v>0</v>
      </c>
      <c r="F405" s="1">
        <v>0</v>
      </c>
      <c r="G405" s="2">
        <f t="shared" si="2"/>
        <v>22556255.00144</v>
      </c>
      <c r="H405" s="2">
        <f t="shared" si="3"/>
        <v>0.85999999940395355</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263034.03000000003</v>
      </c>
      <c r="D406" s="1">
        <f>'PR-RAS'!E411</f>
        <v>151256.32999999999</v>
      </c>
      <c r="E406" s="1">
        <v>0</v>
      </c>
      <c r="F406" s="1">
        <v>0</v>
      </c>
      <c r="G406" s="2">
        <f t="shared" si="2"/>
        <v>229046.40945000001</v>
      </c>
      <c r="H406" s="2">
        <f t="shared" si="3"/>
        <v>0.36000000001513399</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35817474.380000003</v>
      </c>
      <c r="D407" s="1">
        <f>'PR-RAS'!E412</f>
        <v>31938062.640000001</v>
      </c>
      <c r="E407" s="1">
        <v>0</v>
      </c>
      <c r="F407" s="1">
        <v>0</v>
      </c>
      <c r="G407" s="2">
        <f t="shared" si="2"/>
        <v>40475601.461960003</v>
      </c>
      <c r="H407" s="2">
        <f t="shared" si="3"/>
        <v>0.74000000208616257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30935533.079999998</v>
      </c>
      <c r="D408" s="1">
        <f>'PR-RAS'!E413</f>
        <v>33280889.710000005</v>
      </c>
      <c r="E408" s="1">
        <v>0</v>
      </c>
      <c r="F408" s="1">
        <v>0</v>
      </c>
      <c r="G408" s="2">
        <f t="shared" si="2"/>
        <v>39681406.1875</v>
      </c>
      <c r="H408" s="2">
        <f t="shared" si="3"/>
        <v>0.36999999359250069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4881941.3000000045</v>
      </c>
      <c r="D409" s="1">
        <f>'PR-RAS'!E414</f>
        <v>0</v>
      </c>
      <c r="E409" s="1">
        <v>0</v>
      </c>
      <c r="F409" s="1">
        <v>0</v>
      </c>
      <c r="G409" s="2">
        <f t="shared" si="2"/>
        <v>1991832.0504000017</v>
      </c>
      <c r="H409" s="2">
        <f t="shared" si="3"/>
        <v>0.30000000447034836</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1342827.070000004</v>
      </c>
      <c r="E410" s="1">
        <v>0</v>
      </c>
      <c r="F410" s="1">
        <v>0</v>
      </c>
      <c r="G410" s="2">
        <f t="shared" si="2"/>
        <v>1098432.5432600032</v>
      </c>
      <c r="H410" s="2">
        <f t="shared" si="3"/>
        <v>7.0000004023313522E-2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4036281.0800000019</v>
      </c>
      <c r="D411" s="1">
        <f>'PR-RAS'!E416</f>
        <v>8952117.629999999</v>
      </c>
      <c r="E411" s="1">
        <v>0</v>
      </c>
      <c r="F411" s="1">
        <v>0</v>
      </c>
      <c r="G411" s="2">
        <f t="shared" si="2"/>
        <v>8995611.6994000003</v>
      </c>
      <c r="H411" s="2">
        <f t="shared" si="3"/>
        <v>0.45000000298023224</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2"/>
        <v>0</v>
      </c>
      <c r="H412" s="2">
        <f t="shared" si="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9794223.7400000002</v>
      </c>
      <c r="D413" s="1">
        <f>'PR-RAS'!E418</f>
        <v>9492276.8100000005</v>
      </c>
      <c r="E413" s="1">
        <v>0</v>
      </c>
      <c r="F413" s="1">
        <v>0</v>
      </c>
      <c r="G413" s="2">
        <f t="shared" si="2"/>
        <v>11856856.272319999</v>
      </c>
      <c r="H413" s="2">
        <f t="shared" si="3"/>
        <v>0.44999999925494194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74095.759999999995</v>
      </c>
      <c r="E414" s="1">
        <v>0</v>
      </c>
      <c r="F414" s="1">
        <v>0</v>
      </c>
      <c r="G414" s="2">
        <f t="shared" si="2"/>
        <v>61203.09775999999</v>
      </c>
      <c r="H414" s="2">
        <f t="shared" si="3"/>
        <v>0.24000000000523869</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74095.759999999995</v>
      </c>
      <c r="E415" s="1">
        <v>0</v>
      </c>
      <c r="F415" s="1">
        <v>0</v>
      </c>
      <c r="G415" s="2">
        <f t="shared" si="2"/>
        <v>61351.28927999999</v>
      </c>
      <c r="H415" s="2">
        <f t="shared" si="3"/>
        <v>0.24000000000523869</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2"/>
        <v>0</v>
      </c>
      <c r="H416" s="2">
        <f t="shared" si="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2"/>
        <v>0</v>
      </c>
      <c r="H417" s="2">
        <f t="shared" si="3"/>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2"/>
        <v>0</v>
      </c>
      <c r="H418" s="2">
        <f t="shared" si="3"/>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2"/>
        <v>0</v>
      </c>
      <c r="H419" s="2">
        <f t="shared" si="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2"/>
        <v>0</v>
      </c>
      <c r="H420" s="2">
        <f t="shared" si="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54187.34</v>
      </c>
      <c r="E421" s="1">
        <v>0</v>
      </c>
      <c r="F421" s="1">
        <v>0</v>
      </c>
      <c r="G421" s="2">
        <f t="shared" si="2"/>
        <v>45517.365599999997</v>
      </c>
      <c r="H421" s="2">
        <f t="shared" si="3"/>
        <v>0.33999999999650754</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54187.34</v>
      </c>
      <c r="E422" s="1">
        <v>0</v>
      </c>
      <c r="F422" s="1">
        <v>0</v>
      </c>
      <c r="G422" s="2">
        <f t="shared" si="2"/>
        <v>45625.740279999998</v>
      </c>
      <c r="H422" s="2">
        <f t="shared" si="3"/>
        <v>0.33999999999650754</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2"/>
        <v>0</v>
      </c>
      <c r="H423" s="2">
        <f t="shared" si="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2"/>
        <v>0</v>
      </c>
      <c r="H424" s="2">
        <f t="shared" si="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2"/>
        <v>0</v>
      </c>
      <c r="H425" s="2">
        <f t="shared" si="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2"/>
        <v>0</v>
      </c>
      <c r="H426" s="2">
        <f t="shared" si="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2"/>
        <v>0</v>
      </c>
      <c r="H427" s="2">
        <f t="shared" si="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2"/>
        <v>0</v>
      </c>
      <c r="H428" s="2">
        <f t="shared" si="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2"/>
        <v>0</v>
      </c>
      <c r="H429" s="2">
        <f t="shared" si="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2"/>
        <v>0</v>
      </c>
      <c r="H430" s="2">
        <f t="shared" si="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2"/>
        <v>0</v>
      </c>
      <c r="H431" s="2">
        <f t="shared" si="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2"/>
        <v>0</v>
      </c>
      <c r="H432" s="2">
        <f t="shared" si="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2"/>
        <v>0</v>
      </c>
      <c r="H433" s="2">
        <f t="shared" si="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2"/>
        <v>0</v>
      </c>
      <c r="H434" s="2">
        <f t="shared" si="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2"/>
        <v>0</v>
      </c>
      <c r="H435" s="2">
        <f t="shared" si="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2"/>
        <v>0</v>
      </c>
      <c r="H436" s="2">
        <f t="shared" si="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2"/>
        <v>0</v>
      </c>
      <c r="H437" s="2">
        <f t="shared" si="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2"/>
        <v>0</v>
      </c>
      <c r="H438" s="2">
        <f t="shared" si="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2"/>
        <v>0</v>
      </c>
      <c r="H439" s="2">
        <f t="shared" si="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2"/>
        <v>0</v>
      </c>
      <c r="H440" s="2">
        <f t="shared" si="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2"/>
        <v>0</v>
      </c>
      <c r="H441" s="2">
        <f t="shared" si="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2"/>
        <v>0</v>
      </c>
      <c r="H442" s="2">
        <f t="shared" si="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2"/>
        <v>0</v>
      </c>
      <c r="H443" s="2">
        <f t="shared" si="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2"/>
        <v>0</v>
      </c>
      <c r="H444" s="2">
        <f t="shared" si="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2"/>
        <v>0</v>
      </c>
      <c r="H445" s="2">
        <f t="shared" si="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2"/>
        <v>0</v>
      </c>
      <c r="H446" s="2">
        <f t="shared" si="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2"/>
        <v>0</v>
      </c>
      <c r="H447" s="2">
        <f t="shared" si="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2"/>
        <v>0</v>
      </c>
      <c r="H448" s="2">
        <f t="shared" si="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19908.419999999998</v>
      </c>
      <c r="E449" s="1">
        <v>0</v>
      </c>
      <c r="F449" s="1">
        <v>0</v>
      </c>
      <c r="G449" s="2">
        <f t="shared" si="2"/>
        <v>17837.944319999999</v>
      </c>
      <c r="H449" s="2">
        <f t="shared" si="3"/>
        <v>0.41999999999825377</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19908.419999999998</v>
      </c>
      <c r="E450" s="1">
        <v>0</v>
      </c>
      <c r="F450" s="1">
        <v>0</v>
      </c>
      <c r="G450" s="2">
        <f t="shared" si="2"/>
        <v>17877.761159999998</v>
      </c>
      <c r="H450" s="2">
        <f t="shared" si="3"/>
        <v>0.41999999999825377</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2"/>
        <v>0</v>
      </c>
      <c r="H451" s="2">
        <f t="shared" si="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2"/>
        <v>0</v>
      </c>
      <c r="H452" s="2">
        <f t="shared" si="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2"/>
        <v>0</v>
      </c>
      <c r="H453" s="2">
        <f t="shared" si="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2"/>
        <v>0</v>
      </c>
      <c r="H454" s="2">
        <f t="shared" si="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2"/>
        <v>0</v>
      </c>
      <c r="H455" s="2">
        <f t="shared" si="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2"/>
        <v>0</v>
      </c>
      <c r="H456" s="2">
        <f t="shared" si="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2"/>
        <v>0</v>
      </c>
      <c r="H457" s="2">
        <f t="shared" si="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2"/>
        <v>0</v>
      </c>
      <c r="H458" s="2">
        <f t="shared" si="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2"/>
        <v>0</v>
      </c>
      <c r="H459" s="2">
        <f t="shared" si="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2"/>
        <v>0</v>
      </c>
      <c r="H460" s="2">
        <f t="shared" si="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2"/>
        <v>0</v>
      </c>
      <c r="H461" s="2">
        <f t="shared" si="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2"/>
        <v>0</v>
      </c>
      <c r="H462" s="2">
        <f t="shared" si="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2"/>
        <v>0</v>
      </c>
      <c r="H463" s="2">
        <f t="shared" si="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2"/>
        <v>0</v>
      </c>
      <c r="H464" s="2">
        <f t="shared" si="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2"/>
        <v>0</v>
      </c>
      <c r="H465" s="2">
        <f t="shared" si="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2"/>
        <v>0</v>
      </c>
      <c r="H466" s="2">
        <f t="shared" si="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2"/>
        <v>0</v>
      </c>
      <c r="H467" s="2">
        <f t="shared" si="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2"/>
        <v>0</v>
      </c>
      <c r="H468" s="2">
        <f t="shared" si="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2"/>
        <v>0</v>
      </c>
      <c r="H469" s="2">
        <f t="shared" si="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2"/>
        <v>0</v>
      </c>
      <c r="H470" s="2">
        <f t="shared" si="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2"/>
        <v>0</v>
      </c>
      <c r="H471" s="2">
        <f t="shared" si="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2"/>
        <v>0</v>
      </c>
      <c r="H472" s="2">
        <f t="shared" si="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2"/>
        <v>0</v>
      </c>
      <c r="H473" s="2">
        <f t="shared" si="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2"/>
        <v>0</v>
      </c>
      <c r="H474" s="2">
        <f t="shared" si="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2"/>
        <v>0</v>
      </c>
      <c r="H475" s="2">
        <f t="shared" si="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2"/>
        <v>0</v>
      </c>
      <c r="H476" s="2">
        <f t="shared" si="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2"/>
        <v>0</v>
      </c>
      <c r="H477" s="2">
        <f t="shared" si="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2"/>
        <v>0</v>
      </c>
      <c r="H478" s="2">
        <f t="shared" si="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2"/>
        <v>0</v>
      </c>
      <c r="H479" s="2">
        <f t="shared" si="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2"/>
        <v>0</v>
      </c>
      <c r="H480" s="2">
        <f t="shared" si="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2"/>
        <v>0</v>
      </c>
      <c r="H481" s="2">
        <f t="shared" si="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2"/>
        <v>0</v>
      </c>
      <c r="H482" s="2">
        <f t="shared" si="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2"/>
        <v>0</v>
      </c>
      <c r="H483" s="2">
        <f t="shared" si="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2"/>
        <v>0</v>
      </c>
      <c r="H484" s="2">
        <f t="shared" si="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2"/>
        <v>0</v>
      </c>
      <c r="H485" s="2">
        <f t="shared" si="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2"/>
        <v>0</v>
      </c>
      <c r="H486" s="2">
        <f t="shared" si="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2"/>
        <v>0</v>
      </c>
      <c r="H487" s="2">
        <f t="shared" si="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2"/>
        <v>0</v>
      </c>
      <c r="H488" s="2">
        <f t="shared" si="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2"/>
        <v>0</v>
      </c>
      <c r="H489" s="2">
        <f t="shared" si="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2"/>
        <v>0</v>
      </c>
      <c r="H490" s="2">
        <f t="shared" si="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2"/>
        <v>0</v>
      </c>
      <c r="H491" s="2">
        <f t="shared" si="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2"/>
        <v>0</v>
      </c>
      <c r="H492" s="2">
        <f t="shared" si="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2"/>
        <v>0</v>
      </c>
      <c r="H493" s="2">
        <f t="shared" si="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2"/>
        <v>0</v>
      </c>
      <c r="H494" s="2">
        <f t="shared" si="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2"/>
        <v>0</v>
      </c>
      <c r="H495" s="2">
        <f t="shared" si="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2"/>
        <v>0</v>
      </c>
      <c r="H496" s="2">
        <f t="shared" si="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2"/>
        <v>0</v>
      </c>
      <c r="H497" s="2">
        <f t="shared" si="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2"/>
        <v>0</v>
      </c>
      <c r="H498" s="2">
        <f t="shared" si="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2"/>
        <v>0</v>
      </c>
      <c r="H499" s="2">
        <f t="shared" si="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2"/>
        <v>0</v>
      </c>
      <c r="H500" s="2">
        <f t="shared" si="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2"/>
        <v>0</v>
      </c>
      <c r="H501" s="2">
        <f t="shared" si="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2"/>
        <v>0</v>
      </c>
      <c r="H502" s="2">
        <f t="shared" si="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2"/>
        <v>0</v>
      </c>
      <c r="H503" s="2">
        <f t="shared" si="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2"/>
        <v>0</v>
      </c>
      <c r="H504" s="2">
        <f t="shared" si="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2"/>
        <v>0</v>
      </c>
      <c r="H505" s="2">
        <f t="shared" si="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2"/>
        <v>0</v>
      </c>
      <c r="H506" s="2">
        <f t="shared" si="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2"/>
        <v>0</v>
      </c>
      <c r="H507" s="2">
        <f t="shared" si="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2"/>
        <v>0</v>
      </c>
      <c r="H508" s="2">
        <f t="shared" si="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2"/>
        <v>0</v>
      </c>
      <c r="H509" s="2">
        <f t="shared" si="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2"/>
        <v>0</v>
      </c>
      <c r="H510" s="2">
        <f t="shared" si="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2"/>
        <v>0</v>
      </c>
      <c r="H511" s="2">
        <f t="shared" si="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2"/>
        <v>0</v>
      </c>
      <c r="H512" s="2">
        <f t="shared" si="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2"/>
        <v>0</v>
      </c>
      <c r="H513" s="2">
        <f t="shared" si="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2"/>
        <v>0</v>
      </c>
      <c r="H514" s="2">
        <f t="shared" si="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2"/>
        <v>0</v>
      </c>
      <c r="H515" s="2">
        <f t="shared" si="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2"/>
        <v>0</v>
      </c>
      <c r="H516" s="2">
        <f t="shared" si="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2"/>
        <v>0</v>
      </c>
      <c r="H517" s="2">
        <f t="shared" si="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2"/>
        <v>0</v>
      </c>
      <c r="H518" s="2">
        <f t="shared" si="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2"/>
        <v>0</v>
      </c>
      <c r="H519" s="2">
        <f t="shared" si="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2"/>
        <v>0</v>
      </c>
      <c r="H520" s="2">
        <f t="shared" si="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2"/>
        <v>0</v>
      </c>
      <c r="H521" s="2">
        <f t="shared" si="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245185.98</v>
      </c>
      <c r="D522" s="1">
        <f>'PR-RAS'!E528</f>
        <v>108312.17</v>
      </c>
      <c r="E522" s="1">
        <v>0</v>
      </c>
      <c r="F522" s="1">
        <v>0</v>
      </c>
      <c r="G522" s="2">
        <f t="shared" ref="G522:G809" si="4">(B522/1000)*(C522*1+D522*2)</f>
        <v>240603.17672000002</v>
      </c>
      <c r="H522" s="2">
        <f t="shared" ref="H522:H809" si="5">ABS(C522-ROUND(C522,0))+ABS(D522-ROUND(D522,0))</f>
        <v>0.18999999998777639</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222701.01</v>
      </c>
      <c r="D523" s="1">
        <f>'PR-RAS'!E529</f>
        <v>86000</v>
      </c>
      <c r="E523" s="1">
        <v>0</v>
      </c>
      <c r="F523" s="1">
        <v>0</v>
      </c>
      <c r="G523" s="2">
        <f t="shared" si="4"/>
        <v>206033.92722000001</v>
      </c>
      <c r="H523" s="2">
        <f t="shared" si="5"/>
        <v>1.0000000009313226E-2</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4"/>
        <v>0</v>
      </c>
      <c r="H524" s="2">
        <f t="shared" si="5"/>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4"/>
        <v>0</v>
      </c>
      <c r="H525" s="2">
        <f t="shared" si="5"/>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4"/>
        <v>0</v>
      </c>
      <c r="H526" s="2">
        <f t="shared" si="5"/>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4"/>
        <v>0</v>
      </c>
      <c r="H527" s="2">
        <f t="shared" si="5"/>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4"/>
        <v>0</v>
      </c>
      <c r="H528" s="2">
        <f t="shared" si="5"/>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222701.01</v>
      </c>
      <c r="D529" s="1">
        <f>'PR-RAS'!E535</f>
        <v>66000</v>
      </c>
      <c r="E529" s="1">
        <v>0</v>
      </c>
      <c r="F529" s="1">
        <v>0</v>
      </c>
      <c r="G529" s="2">
        <f t="shared" si="4"/>
        <v>187282.13328000001</v>
      </c>
      <c r="H529" s="2">
        <f t="shared" si="5"/>
        <v>1.0000000009313226E-2</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222701.01</v>
      </c>
      <c r="D530" s="1">
        <f>'PR-RAS'!E536</f>
        <v>66000</v>
      </c>
      <c r="E530" s="1">
        <v>0</v>
      </c>
      <c r="F530" s="1">
        <v>0</v>
      </c>
      <c r="G530" s="2">
        <f t="shared" si="4"/>
        <v>187636.83429000003</v>
      </c>
      <c r="H530" s="2">
        <f t="shared" si="5"/>
        <v>1.0000000009313226E-2</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4"/>
        <v>0</v>
      </c>
      <c r="H531" s="2">
        <f t="shared" si="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4"/>
        <v>0</v>
      </c>
      <c r="H532" s="2">
        <f t="shared" si="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4"/>
        <v>0</v>
      </c>
      <c r="H533" s="2">
        <f t="shared" si="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4"/>
        <v>0</v>
      </c>
      <c r="H534" s="2">
        <f t="shared" si="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4"/>
        <v>0</v>
      </c>
      <c r="H535" s="2">
        <f t="shared" si="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4"/>
        <v>0</v>
      </c>
      <c r="H536" s="2">
        <f t="shared" si="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4"/>
        <v>0</v>
      </c>
      <c r="H537" s="2">
        <f t="shared" si="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4"/>
        <v>0</v>
      </c>
      <c r="H538" s="2">
        <f t="shared" si="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4"/>
        <v>0</v>
      </c>
      <c r="H539" s="2">
        <f t="shared" si="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4"/>
        <v>0</v>
      </c>
      <c r="H540" s="2">
        <f t="shared" si="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4"/>
        <v>0</v>
      </c>
      <c r="H541" s="2">
        <f t="shared" si="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4"/>
        <v>0</v>
      </c>
      <c r="H542" s="2">
        <f t="shared" si="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4"/>
        <v>0</v>
      </c>
      <c r="H543" s="2">
        <f t="shared" si="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4"/>
        <v>0</v>
      </c>
      <c r="H544" s="2">
        <f t="shared" si="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4"/>
        <v>0</v>
      </c>
      <c r="H545" s="2">
        <f t="shared" si="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4"/>
        <v>0</v>
      </c>
      <c r="H546" s="2">
        <f t="shared" si="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4"/>
        <v>0</v>
      </c>
      <c r="H547" s="2">
        <f t="shared" si="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4"/>
        <v>0</v>
      </c>
      <c r="H548" s="2">
        <f t="shared" si="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4"/>
        <v>0</v>
      </c>
      <c r="H549" s="2">
        <f t="shared" si="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4"/>
        <v>0</v>
      </c>
      <c r="H550" s="2">
        <f t="shared" si="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4"/>
        <v>0</v>
      </c>
      <c r="H551" s="2">
        <f t="shared" si="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4"/>
        <v>0</v>
      </c>
      <c r="H552" s="2">
        <f t="shared" si="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4"/>
        <v>0</v>
      </c>
      <c r="H553" s="2">
        <f t="shared" si="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4"/>
        <v>0</v>
      </c>
      <c r="H554" s="2">
        <f t="shared" si="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4"/>
        <v>0</v>
      </c>
      <c r="H555" s="2">
        <f t="shared" si="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4"/>
        <v>0</v>
      </c>
      <c r="H556" s="2">
        <f t="shared" si="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20000</v>
      </c>
      <c r="E557" s="1">
        <v>0</v>
      </c>
      <c r="F557" s="1">
        <v>0</v>
      </c>
      <c r="G557" s="2">
        <f t="shared" si="4"/>
        <v>22240.000000000004</v>
      </c>
      <c r="H557" s="2">
        <f t="shared" si="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20000</v>
      </c>
      <c r="E558" s="1">
        <v>0</v>
      </c>
      <c r="F558" s="1">
        <v>0</v>
      </c>
      <c r="G558" s="2">
        <f t="shared" si="4"/>
        <v>22280.000000000004</v>
      </c>
      <c r="H558" s="2">
        <f t="shared" si="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4"/>
        <v>0</v>
      </c>
      <c r="H559" s="2">
        <f t="shared" si="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4"/>
        <v>0</v>
      </c>
      <c r="H560" s="2">
        <f t="shared" si="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4"/>
        <v>0</v>
      </c>
      <c r="H561" s="2">
        <f t="shared" si="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4"/>
        <v>0</v>
      </c>
      <c r="H562" s="2">
        <f t="shared" si="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4"/>
        <v>0</v>
      </c>
      <c r="H563" s="2">
        <f t="shared" si="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4"/>
        <v>0</v>
      </c>
      <c r="H564" s="2">
        <f t="shared" si="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4"/>
        <v>0</v>
      </c>
      <c r="H565" s="2">
        <f t="shared" si="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4"/>
        <v>0</v>
      </c>
      <c r="H566" s="2">
        <f t="shared" si="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4"/>
        <v>0</v>
      </c>
      <c r="H567" s="2">
        <f t="shared" si="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4"/>
        <v>0</v>
      </c>
      <c r="H568" s="2">
        <f t="shared" si="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4"/>
        <v>0</v>
      </c>
      <c r="H569" s="2">
        <f t="shared" si="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4"/>
        <v>0</v>
      </c>
      <c r="H570" s="2">
        <f t="shared" si="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4"/>
        <v>0</v>
      </c>
      <c r="H571" s="2">
        <f t="shared" si="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4"/>
        <v>0</v>
      </c>
      <c r="H572" s="2">
        <f t="shared" si="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4"/>
        <v>0</v>
      </c>
      <c r="H573" s="2">
        <f t="shared" si="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4"/>
        <v>0</v>
      </c>
      <c r="H574" s="2">
        <f t="shared" si="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4"/>
        <v>0</v>
      </c>
      <c r="H575" s="2">
        <f t="shared" si="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4"/>
        <v>0</v>
      </c>
      <c r="H576" s="2">
        <f t="shared" si="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4"/>
        <v>0</v>
      </c>
      <c r="H577" s="2">
        <f t="shared" si="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4"/>
        <v>0</v>
      </c>
      <c r="H578" s="2">
        <f t="shared" si="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4"/>
        <v>0</v>
      </c>
      <c r="H579" s="2">
        <f t="shared" si="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4"/>
        <v>0</v>
      </c>
      <c r="H580" s="2">
        <f t="shared" si="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4"/>
        <v>0</v>
      </c>
      <c r="H581" s="2">
        <f t="shared" si="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4"/>
        <v>0</v>
      </c>
      <c r="H582" s="2">
        <f t="shared" si="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4"/>
        <v>0</v>
      </c>
      <c r="H583" s="2">
        <f t="shared" si="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4"/>
        <v>0</v>
      </c>
      <c r="H584" s="2">
        <f t="shared" si="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4"/>
        <v>0</v>
      </c>
      <c r="H585" s="2">
        <f t="shared" si="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4"/>
        <v>0</v>
      </c>
      <c r="H586" s="2">
        <f t="shared" si="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22484.97</v>
      </c>
      <c r="D587" s="1">
        <f>'PR-RAS'!E593</f>
        <v>22312.170000000002</v>
      </c>
      <c r="E587" s="1">
        <v>0</v>
      </c>
      <c r="F587" s="1">
        <v>0</v>
      </c>
      <c r="G587" s="2">
        <f t="shared" si="4"/>
        <v>39326.055659999998</v>
      </c>
      <c r="H587" s="2">
        <f t="shared" si="5"/>
        <v>0.2000000000007276</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4"/>
        <v>0</v>
      </c>
      <c r="H588" s="2">
        <f t="shared" si="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4"/>
        <v>0</v>
      </c>
      <c r="H589" s="2">
        <f t="shared" si="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4"/>
        <v>0</v>
      </c>
      <c r="H590" s="2">
        <f t="shared" si="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4"/>
        <v>0</v>
      </c>
      <c r="H591" s="2">
        <f t="shared" si="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4"/>
        <v>0</v>
      </c>
      <c r="H592" s="2">
        <f t="shared" si="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4"/>
        <v>0</v>
      </c>
      <c r="H593" s="2">
        <f t="shared" si="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4"/>
        <v>0</v>
      </c>
      <c r="H594" s="2">
        <f t="shared" si="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4"/>
        <v>0</v>
      </c>
      <c r="H595" s="2">
        <f t="shared" si="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4"/>
        <v>0</v>
      </c>
      <c r="H596" s="2">
        <f t="shared" si="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21902.32</v>
      </c>
      <c r="D597" s="1">
        <f>'PR-RAS'!E603</f>
        <v>21778.080000000002</v>
      </c>
      <c r="E597" s="1">
        <v>0</v>
      </c>
      <c r="F597" s="1">
        <v>0</v>
      </c>
      <c r="G597" s="2">
        <f t="shared" si="4"/>
        <v>39013.254079999999</v>
      </c>
      <c r="H597" s="2">
        <f t="shared" si="5"/>
        <v>0.40000000000145519</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21902.32</v>
      </c>
      <c r="D598" s="1">
        <f>'PR-RAS'!E604</f>
        <v>21778.080000000002</v>
      </c>
      <c r="E598" s="1">
        <v>0</v>
      </c>
      <c r="F598" s="1">
        <v>0</v>
      </c>
      <c r="G598" s="2">
        <f t="shared" si="4"/>
        <v>39078.71256</v>
      </c>
      <c r="H598" s="2">
        <f t="shared" si="5"/>
        <v>0.40000000000145519</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4"/>
        <v>0</v>
      </c>
      <c r="H599" s="2">
        <f t="shared" si="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4"/>
        <v>0</v>
      </c>
      <c r="H600" s="2">
        <f t="shared" si="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4"/>
        <v>0</v>
      </c>
      <c r="H601" s="2">
        <f t="shared" si="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4"/>
        <v>0</v>
      </c>
      <c r="H602" s="2">
        <f t="shared" si="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4"/>
        <v>0</v>
      </c>
      <c r="H603" s="2">
        <f t="shared" si="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4"/>
        <v>0</v>
      </c>
      <c r="H604" s="2">
        <f t="shared" si="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4"/>
        <v>0</v>
      </c>
      <c r="H605" s="2">
        <f t="shared" si="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582.65</v>
      </c>
      <c r="D606" s="1">
        <f>'PR-RAS'!E612</f>
        <v>534.09</v>
      </c>
      <c r="E606" s="1">
        <v>0</v>
      </c>
      <c r="F606" s="1">
        <v>0</v>
      </c>
      <c r="G606" s="2">
        <f t="shared" si="4"/>
        <v>998.75214999999992</v>
      </c>
      <c r="H606" s="2">
        <f t="shared" si="5"/>
        <v>0.44000000000005457</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582.65</v>
      </c>
      <c r="D607" s="1">
        <f>'PR-RAS'!E613</f>
        <v>534.09</v>
      </c>
      <c r="E607" s="1">
        <v>0</v>
      </c>
      <c r="F607" s="1">
        <v>0</v>
      </c>
      <c r="G607" s="2">
        <f t="shared" si="4"/>
        <v>1000.40298</v>
      </c>
      <c r="H607" s="2">
        <f t="shared" si="5"/>
        <v>0.44000000000005457</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4"/>
        <v>0</v>
      </c>
      <c r="H608" s="2">
        <f t="shared" si="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4"/>
        <v>0</v>
      </c>
      <c r="H609" s="2">
        <f t="shared" si="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4"/>
        <v>0</v>
      </c>
      <c r="H610" s="2">
        <f t="shared" si="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4"/>
        <v>0</v>
      </c>
      <c r="H611" s="2">
        <f t="shared" si="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4"/>
        <v>0</v>
      </c>
      <c r="H612" s="2">
        <f t="shared" si="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4"/>
        <v>0</v>
      </c>
      <c r="H613" s="2">
        <f t="shared" si="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4"/>
        <v>0</v>
      </c>
      <c r="H614" s="2">
        <f t="shared" si="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4"/>
        <v>0</v>
      </c>
      <c r="H615" s="2">
        <f t="shared" si="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4"/>
        <v>0</v>
      </c>
      <c r="H616" s="2">
        <f t="shared" si="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4"/>
        <v>0</v>
      </c>
      <c r="H617" s="2">
        <f t="shared" si="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4"/>
        <v>0</v>
      </c>
      <c r="H618" s="2">
        <f t="shared" si="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4"/>
        <v>0</v>
      </c>
      <c r="H619" s="2">
        <f t="shared" si="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4"/>
        <v>0</v>
      </c>
      <c r="H620" s="2">
        <f t="shared" si="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4"/>
        <v>0</v>
      </c>
      <c r="H621" s="2">
        <f t="shared" si="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4"/>
        <v>0</v>
      </c>
      <c r="H622" s="2">
        <f t="shared" si="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4"/>
        <v>0</v>
      </c>
      <c r="H623" s="2">
        <f t="shared" si="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4"/>
        <v>0</v>
      </c>
      <c r="H624" s="2">
        <f t="shared" si="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4"/>
        <v>0</v>
      </c>
      <c r="H625" s="2">
        <f t="shared" si="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4"/>
        <v>0</v>
      </c>
      <c r="H626" s="2">
        <f t="shared" si="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4"/>
        <v>0</v>
      </c>
      <c r="H627" s="2">
        <f t="shared" si="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4"/>
        <v>0</v>
      </c>
      <c r="H628" s="2">
        <f t="shared" si="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4"/>
        <v>0</v>
      </c>
      <c r="H629" s="2">
        <f t="shared" si="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245185.98</v>
      </c>
      <c r="D630" s="1">
        <f>'PR-RAS'!E636</f>
        <v>34216.410000000003</v>
      </c>
      <c r="E630" s="1">
        <v>0</v>
      </c>
      <c r="F630" s="1">
        <v>0</v>
      </c>
      <c r="G630" s="2">
        <f t="shared" si="4"/>
        <v>197266.22520000004</v>
      </c>
      <c r="H630" s="2">
        <f t="shared" si="5"/>
        <v>0.42999999999301508</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4"/>
        <v>0</v>
      </c>
      <c r="H631" s="2">
        <f t="shared" si="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406681.1</v>
      </c>
      <c r="D632" s="1">
        <f>'PR-RAS'!E638</f>
        <v>646925.30000000005</v>
      </c>
      <c r="E632" s="1">
        <v>0</v>
      </c>
      <c r="F632" s="1">
        <v>0</v>
      </c>
      <c r="G632" s="2">
        <f t="shared" si="4"/>
        <v>1073035.5027000001</v>
      </c>
      <c r="H632" s="2">
        <f t="shared" si="5"/>
        <v>0.40000000002328306</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35817474.380000003</v>
      </c>
      <c r="D633" s="1">
        <f>'PR-RAS'!E639</f>
        <v>32012158.400000002</v>
      </c>
      <c r="E633" s="1">
        <v>0</v>
      </c>
      <c r="F633" s="1">
        <v>0</v>
      </c>
      <c r="G633" s="2">
        <f t="shared" si="4"/>
        <v>63100012.025760002</v>
      </c>
      <c r="H633" s="2">
        <f t="shared" si="5"/>
        <v>0.78000000491738319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31180719.059999999</v>
      </c>
      <c r="D634" s="1">
        <f>'PR-RAS'!E640</f>
        <v>33389201.880000006</v>
      </c>
      <c r="E634" s="1">
        <v>0</v>
      </c>
      <c r="F634" s="1">
        <v>0</v>
      </c>
      <c r="G634" s="2">
        <f t="shared" si="4"/>
        <v>62008124.745060004</v>
      </c>
      <c r="H634" s="2">
        <f t="shared" si="5"/>
        <v>0.17999999225139618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4636755.320000004</v>
      </c>
      <c r="D635" s="1">
        <f>'PR-RAS'!E641</f>
        <v>0</v>
      </c>
      <c r="E635" s="1">
        <v>0</v>
      </c>
      <c r="F635" s="1">
        <v>0</v>
      </c>
      <c r="G635" s="2">
        <f t="shared" si="4"/>
        <v>2939702.8728800025</v>
      </c>
      <c r="H635" s="2">
        <f t="shared" si="5"/>
        <v>0.32000000402331352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1377043.4800000042</v>
      </c>
      <c r="E636" s="1">
        <v>0</v>
      </c>
      <c r="F636" s="1">
        <v>0</v>
      </c>
      <c r="G636" s="2">
        <f t="shared" si="4"/>
        <v>1748845.2196000053</v>
      </c>
      <c r="H636" s="2">
        <f t="shared" si="5"/>
        <v>0.48000000417232513</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3629599.9800000018</v>
      </c>
      <c r="D637" s="1">
        <f>'PR-RAS'!E643</f>
        <v>8305192.3299999991</v>
      </c>
      <c r="E637" s="1">
        <v>0</v>
      </c>
      <c r="F637" s="1">
        <v>0</v>
      </c>
      <c r="G637" s="2">
        <f t="shared" si="4"/>
        <v>12872630.231040001</v>
      </c>
      <c r="H637" s="2">
        <f t="shared" si="5"/>
        <v>0.34999999729916453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4"/>
        <v>0</v>
      </c>
      <c r="H638" s="2">
        <f t="shared" si="5"/>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8266355.3000000063</v>
      </c>
      <c r="D639" s="1">
        <f>'PR-RAS'!E645</f>
        <v>6928148.849999995</v>
      </c>
      <c r="E639" s="1">
        <v>0</v>
      </c>
      <c r="F639" s="1">
        <v>0</v>
      </c>
      <c r="G639" s="2">
        <f t="shared" si="4"/>
        <v>14114252.613999998</v>
      </c>
      <c r="H639" s="2">
        <f t="shared" si="5"/>
        <v>0.45000001136213541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4"/>
        <v>0</v>
      </c>
      <c r="H640" s="2">
        <f t="shared" si="5"/>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413769.96</v>
      </c>
      <c r="D641" s="1">
        <f>'PR-RAS'!E647</f>
        <v>498217.98</v>
      </c>
      <c r="E641" s="1">
        <v>0</v>
      </c>
      <c r="F641" s="1">
        <v>0</v>
      </c>
      <c r="G641" s="2">
        <f t="shared" si="4"/>
        <v>902531.78879999998</v>
      </c>
      <c r="H641" s="2">
        <f t="shared" si="5"/>
        <v>5.9999999997671694E-2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6166402.0199999996</v>
      </c>
      <c r="D642" s="1">
        <f>'PR-RAS'!E649</f>
        <v>9772774.4000000004</v>
      </c>
      <c r="E642" s="1">
        <v>0</v>
      </c>
      <c r="F642" s="1">
        <v>0</v>
      </c>
      <c r="G642" s="2">
        <f t="shared" si="4"/>
        <v>16481360.47562</v>
      </c>
      <c r="H642" s="2">
        <f t="shared" si="5"/>
        <v>0.41999999992549419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42357530.530000001</v>
      </c>
      <c r="D643" s="1">
        <f>'PR-RAS'!E650</f>
        <v>38728788.950000003</v>
      </c>
      <c r="E643" s="1">
        <v>0</v>
      </c>
      <c r="F643" s="1">
        <v>0</v>
      </c>
      <c r="G643" s="2">
        <f t="shared" si="4"/>
        <v>76921299.61206001</v>
      </c>
      <c r="H643" s="2">
        <f t="shared" si="5"/>
        <v>0.51999999582767487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38685290.240000002</v>
      </c>
      <c r="D644" s="1">
        <f>'PR-RAS'!E651</f>
        <v>39733199.670000002</v>
      </c>
      <c r="E644" s="1">
        <v>0</v>
      </c>
      <c r="F644" s="1">
        <v>0</v>
      </c>
      <c r="G644" s="2">
        <f t="shared" si="4"/>
        <v>75971536.399940014</v>
      </c>
      <c r="H644" s="2">
        <f t="shared" si="5"/>
        <v>0.57000000029802322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9838642.3099999949</v>
      </c>
      <c r="D645" s="1">
        <f>'PR-RAS'!E652</f>
        <v>8768363.6799999997</v>
      </c>
      <c r="E645" s="1">
        <v>0</v>
      </c>
      <c r="F645" s="1">
        <v>0</v>
      </c>
      <c r="G645" s="2">
        <f t="shared" si="4"/>
        <v>17629738.067479998</v>
      </c>
      <c r="H645" s="2">
        <f t="shared" si="5"/>
        <v>0.62999999523162842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99</v>
      </c>
      <c r="D646" s="1">
        <f>'PR-RAS'!E653</f>
        <v>95</v>
      </c>
      <c r="E646" s="1">
        <v>0</v>
      </c>
      <c r="F646" s="1">
        <v>0</v>
      </c>
      <c r="G646" s="2">
        <f t="shared" si="4"/>
        <v>186.405</v>
      </c>
      <c r="H646" s="2">
        <f t="shared" si="5"/>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736</v>
      </c>
      <c r="D647" s="1">
        <f>'PR-RAS'!E654</f>
        <v>741</v>
      </c>
      <c r="E647" s="1">
        <v>0</v>
      </c>
      <c r="F647" s="1">
        <v>0</v>
      </c>
      <c r="G647" s="2">
        <f t="shared" si="4"/>
        <v>1432.828</v>
      </c>
      <c r="H647" s="2">
        <f t="shared" si="5"/>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93</v>
      </c>
      <c r="D648" s="1">
        <f>'PR-RAS'!E655</f>
        <v>89</v>
      </c>
      <c r="E648" s="1">
        <v>0</v>
      </c>
      <c r="F648" s="1">
        <v>0</v>
      </c>
      <c r="G648" s="2">
        <f t="shared" si="4"/>
        <v>175.33700000000002</v>
      </c>
      <c r="H648" s="2">
        <f t="shared" si="5"/>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666</v>
      </c>
      <c r="D649" s="1">
        <f>'PR-RAS'!E656</f>
        <v>669</v>
      </c>
      <c r="E649" s="1">
        <v>0</v>
      </c>
      <c r="F649" s="1">
        <v>0</v>
      </c>
      <c r="G649" s="2">
        <f t="shared" si="4"/>
        <v>1298.5920000000001</v>
      </c>
      <c r="H649" s="2">
        <f t="shared" si="5"/>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104549.82</v>
      </c>
      <c r="D650" s="1">
        <f>'PR-RAS'!E657</f>
        <v>4159284.19</v>
      </c>
      <c r="E650" s="1">
        <v>0</v>
      </c>
      <c r="F650" s="1">
        <v>0</v>
      </c>
      <c r="G650" s="2">
        <f t="shared" si="4"/>
        <v>5466603.7117999997</v>
      </c>
      <c r="H650" s="2">
        <f t="shared" si="5"/>
        <v>0.36999999993713573</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4020.12</v>
      </c>
      <c r="D651" s="1">
        <f>'PR-RAS'!E658</f>
        <v>3599.24</v>
      </c>
      <c r="E651" s="1">
        <v>0</v>
      </c>
      <c r="F651" s="1">
        <v>0</v>
      </c>
      <c r="G651" s="2">
        <f t="shared" si="4"/>
        <v>7292.0899999999992</v>
      </c>
      <c r="H651" s="2">
        <f t="shared" si="5"/>
        <v>0.35999999999967258</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4"/>
        <v>0</v>
      </c>
      <c r="H652" s="2">
        <f t="shared" si="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154.32</v>
      </c>
      <c r="D653" s="1">
        <f>'PR-RAS'!E660</f>
        <v>16.61</v>
      </c>
      <c r="E653" s="1">
        <v>0</v>
      </c>
      <c r="F653" s="1">
        <v>0</v>
      </c>
      <c r="G653" s="2">
        <f t="shared" si="4"/>
        <v>122.27607999999999</v>
      </c>
      <c r="H653" s="2">
        <f t="shared" si="5"/>
        <v>0.70999999999999375</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7682516.04</v>
      </c>
      <c r="D654" s="1">
        <f>'PR-RAS'!E661</f>
        <v>6464968.4699999997</v>
      </c>
      <c r="E654" s="1">
        <v>0</v>
      </c>
      <c r="F654" s="1">
        <v>0</v>
      </c>
      <c r="G654" s="2">
        <f t="shared" si="4"/>
        <v>13459931.795940001</v>
      </c>
      <c r="H654" s="2">
        <f t="shared" si="5"/>
        <v>0.50999999977648258</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4778.0200000000004</v>
      </c>
      <c r="D655" s="1">
        <f>'PR-RAS'!E662</f>
        <v>6157.15</v>
      </c>
      <c r="E655" s="1">
        <v>0</v>
      </c>
      <c r="F655" s="1">
        <v>0</v>
      </c>
      <c r="G655" s="2">
        <f t="shared" si="4"/>
        <v>11178.377280000001</v>
      </c>
      <c r="H655" s="2">
        <f t="shared" si="5"/>
        <v>0.17000000000007276</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26080.03</v>
      </c>
      <c r="D656" s="1">
        <f>'PR-RAS'!E663</f>
        <v>26944.02</v>
      </c>
      <c r="E656" s="1">
        <v>0</v>
      </c>
      <c r="F656" s="1">
        <v>0</v>
      </c>
      <c r="G656" s="2">
        <f t="shared" si="4"/>
        <v>52379.085850000003</v>
      </c>
      <c r="H656" s="2">
        <f t="shared" si="5"/>
        <v>4.9999999999272404E-2</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14677.58</v>
      </c>
      <c r="D657" s="1">
        <f>'PR-RAS'!E664</f>
        <v>11925.48</v>
      </c>
      <c r="E657" s="1">
        <v>0</v>
      </c>
      <c r="F657" s="1">
        <v>0</v>
      </c>
      <c r="G657" s="2">
        <f t="shared" si="4"/>
        <v>25274.722240000003</v>
      </c>
      <c r="H657" s="2">
        <f t="shared" si="5"/>
        <v>0.8999999999996362</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2876393.06</v>
      </c>
      <c r="D658" s="1">
        <f>'PR-RAS'!E665</f>
        <v>2823268.71</v>
      </c>
      <c r="E658" s="1">
        <v>0</v>
      </c>
      <c r="F658" s="1">
        <v>0</v>
      </c>
      <c r="G658" s="2">
        <f t="shared" si="4"/>
        <v>5599565.3253600001</v>
      </c>
      <c r="H658" s="2">
        <f t="shared" si="5"/>
        <v>0.35000000009313226</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1592.67</v>
      </c>
      <c r="D659" s="1">
        <f>'PR-RAS'!E666</f>
        <v>1250</v>
      </c>
      <c r="E659" s="1">
        <v>0</v>
      </c>
      <c r="F659" s="1">
        <v>0</v>
      </c>
      <c r="G659" s="2">
        <f t="shared" si="4"/>
        <v>2692.9768600000002</v>
      </c>
      <c r="H659" s="2">
        <f t="shared" si="5"/>
        <v>0.32999999999992724</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4"/>
        <v>0</v>
      </c>
      <c r="H660" s="2">
        <f t="shared" si="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999</v>
      </c>
      <c r="E661" s="1">
        <v>0</v>
      </c>
      <c r="F661" s="1">
        <v>0</v>
      </c>
      <c r="G661" s="2">
        <f t="shared" si="4"/>
        <v>1318.68</v>
      </c>
      <c r="H661" s="2">
        <f t="shared" si="5"/>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55447.83</v>
      </c>
      <c r="D662" s="1">
        <f>'PR-RAS'!E669</f>
        <v>54308.31</v>
      </c>
      <c r="E662" s="1">
        <v>0</v>
      </c>
      <c r="F662" s="1">
        <v>0</v>
      </c>
      <c r="G662" s="2">
        <f t="shared" si="4"/>
        <v>108446.60145000002</v>
      </c>
      <c r="H662" s="2">
        <f t="shared" si="5"/>
        <v>0.47999999999592546</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86141.5</v>
      </c>
      <c r="D663" s="1">
        <f>'PR-RAS'!E670</f>
        <v>46505.65</v>
      </c>
      <c r="E663" s="1">
        <v>0</v>
      </c>
      <c r="F663" s="1">
        <v>0</v>
      </c>
      <c r="G663" s="2">
        <f t="shared" si="4"/>
        <v>118599.15360000001</v>
      </c>
      <c r="H663" s="2">
        <f t="shared" si="5"/>
        <v>0.84999999999854481</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205348.54</v>
      </c>
      <c r="D664" s="1">
        <f>'PR-RAS'!E671</f>
        <v>212947.91</v>
      </c>
      <c r="E664" s="1">
        <v>0</v>
      </c>
      <c r="F664" s="1">
        <v>0</v>
      </c>
      <c r="G664" s="2">
        <f t="shared" si="4"/>
        <v>418515.01068000001</v>
      </c>
      <c r="H664" s="2">
        <f t="shared" si="5"/>
        <v>0.54999999998835847</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4"/>
        <v>0</v>
      </c>
      <c r="H665" s="2">
        <f t="shared" si="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75038.16</v>
      </c>
      <c r="D666" s="1">
        <f>'PR-RAS'!E673</f>
        <v>192587.4</v>
      </c>
      <c r="E666" s="1">
        <v>0</v>
      </c>
      <c r="F666" s="1">
        <v>0</v>
      </c>
      <c r="G666" s="2">
        <f t="shared" si="4"/>
        <v>306041.61839999998</v>
      </c>
      <c r="H666" s="2">
        <f t="shared" si="5"/>
        <v>0.55999999999767169</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4"/>
        <v>0</v>
      </c>
      <c r="H667" s="2">
        <f t="shared" si="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7155299.6799999997</v>
      </c>
      <c r="D668" s="1">
        <f>'PR-RAS'!E675</f>
        <v>8235630.46</v>
      </c>
      <c r="E668" s="1">
        <v>0</v>
      </c>
      <c r="F668" s="1">
        <v>0</v>
      </c>
      <c r="G668" s="2">
        <f t="shared" si="4"/>
        <v>15758915.920200001</v>
      </c>
      <c r="H668" s="2">
        <f t="shared" si="5"/>
        <v>0.78000000026077032</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201821.7</v>
      </c>
      <c r="D669" s="1">
        <f>'PR-RAS'!E676</f>
        <v>266631.53000000003</v>
      </c>
      <c r="E669" s="1">
        <v>0</v>
      </c>
      <c r="F669" s="1">
        <v>0</v>
      </c>
      <c r="G669" s="2">
        <f t="shared" si="4"/>
        <v>491036.61968000006</v>
      </c>
      <c r="H669" s="2">
        <f t="shared" si="5"/>
        <v>0.76999999996041879</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53999</v>
      </c>
      <c r="D670" s="1">
        <f>'PR-RAS'!E677</f>
        <v>60650.14</v>
      </c>
      <c r="E670" s="1">
        <v>0</v>
      </c>
      <c r="F670" s="1">
        <v>0</v>
      </c>
      <c r="G670" s="2">
        <f t="shared" si="4"/>
        <v>117275.21832</v>
      </c>
      <c r="H670" s="2">
        <f t="shared" si="5"/>
        <v>0.13999999999941792</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13454.26</v>
      </c>
      <c r="D671" s="1">
        <f>'PR-RAS'!E678</f>
        <v>13444.9</v>
      </c>
      <c r="E671" s="1">
        <v>0</v>
      </c>
      <c r="F671" s="1">
        <v>0</v>
      </c>
      <c r="G671" s="2">
        <f t="shared" si="4"/>
        <v>27030.520199999999</v>
      </c>
      <c r="H671" s="2">
        <f t="shared" si="5"/>
        <v>0.36000000000058208</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6">(B672/1000)*(C672*1+D672*2)</f>
        <v>0</v>
      </c>
      <c r="H672" s="2">
        <f t="shared" ref="H672:H686" si="7">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6"/>
        <v>0</v>
      </c>
      <c r="H673" s="2">
        <f t="shared" si="7"/>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6"/>
        <v>0</v>
      </c>
      <c r="H674" s="2">
        <f t="shared" si="7"/>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6"/>
        <v>0</v>
      </c>
      <c r="H675" s="2">
        <f t="shared" si="7"/>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6"/>
        <v>0</v>
      </c>
      <c r="H676" s="2">
        <f t="shared" si="7"/>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6"/>
        <v>0</v>
      </c>
      <c r="H677" s="2">
        <f t="shared" si="7"/>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6"/>
        <v>0</v>
      </c>
      <c r="H678" s="2">
        <f t="shared" si="7"/>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6"/>
        <v>0</v>
      </c>
      <c r="H679" s="2">
        <f t="shared" si="7"/>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6"/>
        <v>0</v>
      </c>
      <c r="H680" s="2">
        <f t="shared" si="7"/>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6"/>
        <v>0</v>
      </c>
      <c r="H681" s="2">
        <f t="shared" si="7"/>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6"/>
        <v>0</v>
      </c>
      <c r="H682" s="2">
        <f t="shared" si="7"/>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6"/>
        <v>0</v>
      </c>
      <c r="H683" s="2">
        <f t="shared" si="7"/>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6"/>
        <v>0</v>
      </c>
      <c r="H684" s="2">
        <f t="shared" si="7"/>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6"/>
        <v>0</v>
      </c>
      <c r="H685" s="2">
        <f t="shared" si="7"/>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6"/>
        <v>0</v>
      </c>
      <c r="H686" s="2">
        <f t="shared" si="7"/>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558119.46</v>
      </c>
      <c r="D687" s="1">
        <f>'PR-RAS'!E694</f>
        <v>677909.86</v>
      </c>
      <c r="E687" s="1">
        <v>0</v>
      </c>
      <c r="F687" s="1">
        <v>0</v>
      </c>
      <c r="G687" s="2">
        <f t="shared" si="4"/>
        <v>1312962.2774800002</v>
      </c>
      <c r="H687" s="2">
        <f t="shared" si="5"/>
        <v>0.59999999997671694</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3083.24</v>
      </c>
      <c r="D688" s="1">
        <f>'PR-RAS'!E695</f>
        <v>3177.21</v>
      </c>
      <c r="E688" s="1">
        <v>0</v>
      </c>
      <c r="F688" s="1">
        <v>0</v>
      </c>
      <c r="G688" s="2">
        <f t="shared" si="4"/>
        <v>6483.6724200000008</v>
      </c>
      <c r="H688" s="2">
        <f t="shared" si="5"/>
        <v>0.4499999999998181</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4"/>
        <v>0</v>
      </c>
      <c r="H689" s="2">
        <f t="shared" si="5"/>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26067.200000000001</v>
      </c>
      <c r="E690" s="1">
        <v>0</v>
      </c>
      <c r="F690" s="1">
        <v>0</v>
      </c>
      <c r="G690" s="2">
        <f t="shared" si="4"/>
        <v>35920.601600000002</v>
      </c>
      <c r="H690" s="2">
        <f t="shared" si="5"/>
        <v>0.2000000000007276</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5436962.2800000003</v>
      </c>
      <c r="D691" s="1">
        <f>'PR-RAS'!E698</f>
        <v>514766.96</v>
      </c>
      <c r="E691" s="1">
        <v>0</v>
      </c>
      <c r="F691" s="1">
        <v>0</v>
      </c>
      <c r="G691" s="2">
        <f t="shared" si="4"/>
        <v>4461882.3779999996</v>
      </c>
      <c r="H691" s="2">
        <f t="shared" si="5"/>
        <v>0.32000000023981556</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4"/>
        <v>0</v>
      </c>
      <c r="H692" s="2">
        <f t="shared" si="5"/>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4"/>
        <v>0</v>
      </c>
      <c r="H693" s="2">
        <f t="shared" si="5"/>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4"/>
        <v>0</v>
      </c>
      <c r="H694" s="2">
        <f t="shared" si="5"/>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4"/>
        <v>0</v>
      </c>
      <c r="H695" s="2">
        <f t="shared" si="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4"/>
        <v>0</v>
      </c>
      <c r="H696" s="2">
        <f t="shared" si="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4"/>
        <v>0</v>
      </c>
      <c r="H697" s="2">
        <f t="shared" si="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4"/>
        <v>0</v>
      </c>
      <c r="H698" s="2">
        <f t="shared" si="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4"/>
        <v>0</v>
      </c>
      <c r="H699" s="2">
        <f t="shared" si="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4"/>
        <v>0</v>
      </c>
      <c r="H700" s="2">
        <f t="shared" si="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4"/>
        <v>0</v>
      </c>
      <c r="H701" s="2">
        <f t="shared" si="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4"/>
        <v>0</v>
      </c>
      <c r="H702" s="2">
        <f t="shared" si="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870772.34</v>
      </c>
      <c r="D703" s="1">
        <f>'PR-RAS'!E710</f>
        <v>853512.17</v>
      </c>
      <c r="E703" s="1">
        <v>0</v>
      </c>
      <c r="F703" s="1">
        <v>0</v>
      </c>
      <c r="G703" s="2">
        <f t="shared" si="4"/>
        <v>1809613.26936</v>
      </c>
      <c r="H703" s="2">
        <f t="shared" si="5"/>
        <v>0.51000000000931323</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4"/>
        <v>0</v>
      </c>
      <c r="H704" s="2">
        <f t="shared" si="5"/>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21477.200000000001</v>
      </c>
      <c r="D705" s="1">
        <f>'PR-RAS'!E712</f>
        <v>9691.7900000000009</v>
      </c>
      <c r="E705" s="1">
        <v>0</v>
      </c>
      <c r="F705" s="1">
        <v>0</v>
      </c>
      <c r="G705" s="2">
        <f t="shared" si="4"/>
        <v>28765.989119999998</v>
      </c>
      <c r="H705" s="2">
        <f t="shared" si="5"/>
        <v>0.40999999999985448</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(B706/1000)*(C706*1+D706*2)</f>
        <v>0</v>
      </c>
      <c r="H706" s="2">
        <f>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(B707/1000)*(C707*1+D707*2)</f>
        <v>0</v>
      </c>
      <c r="H707" s="2">
        <f>ABS(C707-ROUND(C707,0))+ABS(D707-ROUND(D707,0))</f>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(B708/1000)*(C708*1+D708*2)</f>
        <v>0</v>
      </c>
      <c r="H708" s="2">
        <f>ABS(C708-ROUND(C708,0))+ABS(D708-ROUND(D708,0))</f>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10575.25</v>
      </c>
      <c r="D709" s="1">
        <f>'PR-RAS'!E716</f>
        <v>46998.62</v>
      </c>
      <c r="E709" s="1">
        <v>0</v>
      </c>
      <c r="F709" s="1">
        <v>0</v>
      </c>
      <c r="G709" s="2">
        <f t="shared" si="4"/>
        <v>74037.322920000006</v>
      </c>
      <c r="H709" s="2">
        <f t="shared" si="5"/>
        <v>0.62999999999738066</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61629.94</v>
      </c>
      <c r="D710" s="1">
        <f>'PR-RAS'!E717</f>
        <v>19883.3</v>
      </c>
      <c r="E710" s="1">
        <v>0</v>
      </c>
      <c r="F710" s="1">
        <v>0</v>
      </c>
      <c r="G710" s="2">
        <f t="shared" si="4"/>
        <v>71890.146860000008</v>
      </c>
      <c r="H710" s="2">
        <f t="shared" si="5"/>
        <v>0.3599999999969441</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275441.46000000002</v>
      </c>
      <c r="D711" s="1">
        <f>'PR-RAS'!E718</f>
        <v>263216.93</v>
      </c>
      <c r="E711" s="1">
        <v>0</v>
      </c>
      <c r="F711" s="1">
        <v>0</v>
      </c>
      <c r="G711" s="2">
        <f t="shared" si="4"/>
        <v>569331.47719999996</v>
      </c>
      <c r="H711" s="2">
        <f t="shared" si="5"/>
        <v>0.53000000002793968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232.3</v>
      </c>
      <c r="E712" s="1">
        <v>0</v>
      </c>
      <c r="F712" s="1">
        <v>0</v>
      </c>
      <c r="G712" s="2">
        <f t="shared" si="4"/>
        <v>330.3306</v>
      </c>
      <c r="H712" s="2">
        <f t="shared" si="5"/>
        <v>0.30000000000001137</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46335.38</v>
      </c>
      <c r="D713" s="1">
        <f>'PR-RAS'!E720</f>
        <v>37194.300000000003</v>
      </c>
      <c r="E713" s="1">
        <v>0</v>
      </c>
      <c r="F713" s="1">
        <v>0</v>
      </c>
      <c r="G713" s="2">
        <f t="shared" si="4"/>
        <v>85955.473760000008</v>
      </c>
      <c r="H713" s="2">
        <f t="shared" si="5"/>
        <v>0.68000000000029104</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17621.25</v>
      </c>
      <c r="D714" s="1">
        <f>'PR-RAS'!E721</f>
        <v>35188.620000000003</v>
      </c>
      <c r="E714" s="1">
        <v>0</v>
      </c>
      <c r="F714" s="1">
        <v>0</v>
      </c>
      <c r="G714" s="2">
        <f t="shared" si="4"/>
        <v>62742.923370000004</v>
      </c>
      <c r="H714" s="2">
        <f t="shared" si="5"/>
        <v>0.62999999999738066</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69996.03</v>
      </c>
      <c r="D715" s="1">
        <f>'PR-RAS'!E722</f>
        <v>61012.82</v>
      </c>
      <c r="E715" s="1">
        <v>0</v>
      </c>
      <c r="F715" s="1">
        <v>0</v>
      </c>
      <c r="G715" s="2">
        <f t="shared" si="4"/>
        <v>137103.47237999999</v>
      </c>
      <c r="H715" s="2">
        <f t="shared" si="5"/>
        <v>0.20999999999912689</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30219.85</v>
      </c>
      <c r="D716" s="1">
        <f>'PR-RAS'!E723</f>
        <v>33063.870000000003</v>
      </c>
      <c r="E716" s="1">
        <v>0</v>
      </c>
      <c r="F716" s="1">
        <v>0</v>
      </c>
      <c r="G716" s="2">
        <f t="shared" si="4"/>
        <v>68888.526849999995</v>
      </c>
      <c r="H716" s="2">
        <f t="shared" si="5"/>
        <v>0.27999999999883585</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4"/>
        <v>0</v>
      </c>
      <c r="H717" s="2">
        <f t="shared" si="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40732.22</v>
      </c>
      <c r="D718" s="1">
        <f>'PR-RAS'!E725</f>
        <v>40780.800000000003</v>
      </c>
      <c r="E718" s="1">
        <v>0</v>
      </c>
      <c r="F718" s="1">
        <v>0</v>
      </c>
      <c r="G718" s="2">
        <f t="shared" si="4"/>
        <v>87684.668940000003</v>
      </c>
      <c r="H718" s="2">
        <f t="shared" si="5"/>
        <v>0.41999999999825377</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12012.22</v>
      </c>
      <c r="D719" s="1">
        <f>'PR-RAS'!E726</f>
        <v>12489.22</v>
      </c>
      <c r="E719" s="1">
        <v>0</v>
      </c>
      <c r="F719" s="1">
        <v>0</v>
      </c>
      <c r="G719" s="2">
        <f t="shared" si="4"/>
        <v>26559.293879999997</v>
      </c>
      <c r="H719" s="2">
        <f t="shared" si="5"/>
        <v>0.43999999999869033</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4"/>
        <v>0</v>
      </c>
      <c r="H720" s="2">
        <f t="shared" si="5"/>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4"/>
        <v>0</v>
      </c>
      <c r="H721" s="2">
        <f t="shared" si="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4"/>
        <v>0</v>
      </c>
      <c r="H722" s="2">
        <f t="shared" si="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4"/>
        <v>0</v>
      </c>
      <c r="H723" s="2">
        <f t="shared" si="5"/>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4"/>
        <v>0</v>
      </c>
      <c r="H724" s="2">
        <f t="shared" si="5"/>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4"/>
        <v>0</v>
      </c>
      <c r="H725" s="2">
        <f t="shared" si="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4"/>
        <v>0</v>
      </c>
      <c r="H726" s="2">
        <f t="shared" si="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4"/>
        <v>0</v>
      </c>
      <c r="H727" s="2">
        <f t="shared" si="5"/>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4"/>
        <v>0</v>
      </c>
      <c r="H728" s="2">
        <f t="shared" si="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4"/>
        <v>0</v>
      </c>
      <c r="H729" s="2">
        <f t="shared" si="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4"/>
        <v>0</v>
      </c>
      <c r="H730" s="2">
        <f t="shared" si="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4"/>
        <v>0</v>
      </c>
      <c r="H731" s="2">
        <f t="shared" si="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4"/>
        <v>0</v>
      </c>
      <c r="H732" s="2">
        <f t="shared" si="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4"/>
        <v>0</v>
      </c>
      <c r="H733" s="2">
        <f t="shared" si="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4"/>
        <v>0</v>
      </c>
      <c r="H734" s="2">
        <f t="shared" si="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4"/>
        <v>0</v>
      </c>
      <c r="H735" s="2">
        <f t="shared" si="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4"/>
        <v>0</v>
      </c>
      <c r="H736" s="2">
        <f t="shared" si="5"/>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4"/>
        <v>0</v>
      </c>
      <c r="H737" s="2">
        <f t="shared" si="5"/>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4"/>
        <v>0</v>
      </c>
      <c r="H738" s="2">
        <f t="shared" si="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4"/>
        <v>0</v>
      </c>
      <c r="H739" s="2">
        <f t="shared" si="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4"/>
        <v>0</v>
      </c>
      <c r="H740" s="2">
        <f t="shared" si="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4"/>
        <v>0</v>
      </c>
      <c r="H741" s="2">
        <f t="shared" si="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4"/>
        <v>0</v>
      </c>
      <c r="H742" s="2">
        <f t="shared" si="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4"/>
        <v>0</v>
      </c>
      <c r="H743" s="2">
        <f t="shared" si="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4"/>
        <v>0</v>
      </c>
      <c r="H744" s="2">
        <f t="shared" si="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4"/>
        <v>0</v>
      </c>
      <c r="H745" s="2">
        <f t="shared" si="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4"/>
        <v>0</v>
      </c>
      <c r="H746" s="2">
        <f t="shared" si="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4"/>
        <v>0</v>
      </c>
      <c r="H747" s="2">
        <f t="shared" si="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4"/>
        <v>0</v>
      </c>
      <c r="H748" s="2">
        <f t="shared" si="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4"/>
        <v>0</v>
      </c>
      <c r="H749" s="2">
        <f t="shared" si="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4"/>
        <v>0</v>
      </c>
      <c r="H750" s="2">
        <f t="shared" si="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4"/>
        <v>0</v>
      </c>
      <c r="H751" s="2">
        <f t="shared" si="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132722.81</v>
      </c>
      <c r="D752" s="1">
        <f>'PR-RAS'!E759</f>
        <v>148011.62</v>
      </c>
      <c r="E752" s="1">
        <v>0</v>
      </c>
      <c r="F752" s="1">
        <v>0</v>
      </c>
      <c r="G752" s="2">
        <f t="shared" si="4"/>
        <v>321988.28354999999</v>
      </c>
      <c r="H752" s="2">
        <f t="shared" si="5"/>
        <v>0.57000000000698492</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4"/>
        <v>0</v>
      </c>
      <c r="H753" s="2">
        <f t="shared" si="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4"/>
        <v>0</v>
      </c>
      <c r="H754" s="2">
        <f t="shared" si="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4"/>
        <v>0</v>
      </c>
      <c r="H755" s="2">
        <f t="shared" si="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4"/>
        <v>0</v>
      </c>
      <c r="H756" s="2">
        <f t="shared" si="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4"/>
        <v>0</v>
      </c>
      <c r="H757" s="2">
        <f t="shared" si="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4"/>
        <v>0</v>
      </c>
      <c r="H758" s="2">
        <f t="shared" si="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4"/>
        <v>0</v>
      </c>
      <c r="H759" s="2">
        <f t="shared" si="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4"/>
        <v>0</v>
      </c>
      <c r="H760" s="2">
        <f t="shared" si="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351814</v>
      </c>
      <c r="D761" s="1">
        <f>'PR-RAS'!E768</f>
        <v>0</v>
      </c>
      <c r="E761" s="1">
        <v>0</v>
      </c>
      <c r="F761" s="1">
        <v>0</v>
      </c>
      <c r="G761" s="2">
        <f t="shared" si="4"/>
        <v>267378.64</v>
      </c>
      <c r="H761" s="2">
        <f t="shared" si="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4"/>
        <v>0</v>
      </c>
      <c r="H762" s="2">
        <f t="shared" si="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4"/>
        <v>0</v>
      </c>
      <c r="H763" s="2">
        <f t="shared" si="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4"/>
        <v>0</v>
      </c>
      <c r="H764" s="2">
        <f t="shared" si="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4"/>
        <v>0</v>
      </c>
      <c r="H765" s="2">
        <f t="shared" si="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4"/>
        <v>0</v>
      </c>
      <c r="H766" s="2">
        <f t="shared" si="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4"/>
        <v>0</v>
      </c>
      <c r="H767" s="2">
        <f t="shared" si="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8">(B768/1000)*(C768*1+D768*2)</f>
        <v>0</v>
      </c>
      <c r="H768" s="2">
        <f t="shared" ref="H768:H782" si="9">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8"/>
        <v>0</v>
      </c>
      <c r="H769" s="2">
        <f t="shared" si="9"/>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8"/>
        <v>0</v>
      </c>
      <c r="H770" s="2">
        <f t="shared" si="9"/>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8"/>
        <v>0</v>
      </c>
      <c r="H771" s="2">
        <f t="shared" si="9"/>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8"/>
        <v>0</v>
      </c>
      <c r="H772" s="2">
        <f t="shared" si="9"/>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8"/>
        <v>0</v>
      </c>
      <c r="H773" s="2">
        <f t="shared" si="9"/>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8"/>
        <v>0</v>
      </c>
      <c r="H774" s="2">
        <f t="shared" si="9"/>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8"/>
        <v>0</v>
      </c>
      <c r="H775" s="2">
        <f t="shared" si="9"/>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8"/>
        <v>0</v>
      </c>
      <c r="H776" s="2">
        <f t="shared" si="9"/>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8"/>
        <v>0</v>
      </c>
      <c r="H777" s="2">
        <f t="shared" si="9"/>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8"/>
        <v>0</v>
      </c>
      <c r="H778" s="2">
        <f t="shared" si="9"/>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8"/>
        <v>0</v>
      </c>
      <c r="H779" s="2">
        <f t="shared" si="9"/>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8"/>
        <v>0</v>
      </c>
      <c r="H780" s="2">
        <f t="shared" si="9"/>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8"/>
        <v>0</v>
      </c>
      <c r="H781" s="2">
        <f t="shared" si="9"/>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8"/>
        <v>0</v>
      </c>
      <c r="H782" s="2">
        <f t="shared" si="9"/>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39323.199999999997</v>
      </c>
      <c r="E783" s="1">
        <v>0</v>
      </c>
      <c r="F783" s="1">
        <v>0</v>
      </c>
      <c r="G783" s="2">
        <f t="shared" si="4"/>
        <v>61501.484799999998</v>
      </c>
      <c r="H783" s="2">
        <f t="shared" si="5"/>
        <v>0.19999999999708962</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4"/>
        <v>0</v>
      </c>
      <c r="H784" s="2">
        <f t="shared" si="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4"/>
        <v>0</v>
      </c>
      <c r="H785" s="2">
        <f t="shared" si="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4"/>
        <v>0</v>
      </c>
      <c r="H786" s="2">
        <f t="shared" si="5"/>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4"/>
        <v>0</v>
      </c>
      <c r="H787" s="2">
        <f t="shared" si="5"/>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4"/>
        <v>0</v>
      </c>
      <c r="H788" s="2">
        <f t="shared" si="5"/>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4"/>
        <v>0</v>
      </c>
      <c r="H789" s="2">
        <f t="shared" si="5"/>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4"/>
        <v>0</v>
      </c>
      <c r="H790" s="2">
        <f t="shared" si="5"/>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4"/>
        <v>0</v>
      </c>
      <c r="H791" s="2">
        <f t="shared" si="5"/>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4"/>
        <v>0</v>
      </c>
      <c r="H792" s="2">
        <f t="shared" si="5"/>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4"/>
        <v>0</v>
      </c>
      <c r="H793" s="2">
        <f t="shared" si="5"/>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4"/>
        <v>0</v>
      </c>
      <c r="H794" s="2">
        <f t="shared" si="5"/>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4"/>
        <v>0</v>
      </c>
      <c r="H795" s="2">
        <f t="shared" si="5"/>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4"/>
        <v>0</v>
      </c>
      <c r="H796" s="2">
        <f t="shared" si="5"/>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4"/>
        <v>0</v>
      </c>
      <c r="H797" s="2">
        <f t="shared" si="5"/>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4"/>
        <v>0</v>
      </c>
      <c r="H798" s="2">
        <f t="shared" si="5"/>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4"/>
        <v>0</v>
      </c>
      <c r="H799" s="2">
        <f t="shared" si="5"/>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4"/>
        <v>0</v>
      </c>
      <c r="H800" s="2">
        <f t="shared" si="5"/>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4"/>
        <v>0</v>
      </c>
      <c r="H801" s="2">
        <f t="shared" si="5"/>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4"/>
        <v>0</v>
      </c>
      <c r="H802" s="2">
        <f t="shared" si="5"/>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4"/>
        <v>0</v>
      </c>
      <c r="H803" s="2">
        <f t="shared" si="5"/>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4"/>
        <v>0</v>
      </c>
      <c r="H804" s="2">
        <f t="shared" si="5"/>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4"/>
        <v>0</v>
      </c>
      <c r="H805" s="2">
        <f t="shared" si="5"/>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4"/>
        <v>0</v>
      </c>
      <c r="H806" s="2">
        <f t="shared" si="5"/>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4"/>
        <v>0</v>
      </c>
      <c r="H807" s="2">
        <f t="shared" si="5"/>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4"/>
        <v>0</v>
      </c>
      <c r="H808" s="2">
        <f t="shared" si="5"/>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417037.42</v>
      </c>
      <c r="D809" s="1">
        <f>'PR-RAS'!E816</f>
        <v>480247.05</v>
      </c>
      <c r="E809" s="1">
        <v>0</v>
      </c>
      <c r="F809" s="1">
        <v>0</v>
      </c>
      <c r="G809" s="2">
        <f t="shared" si="4"/>
        <v>1113045.4681600002</v>
      </c>
      <c r="H809" s="2">
        <f t="shared" si="5"/>
        <v>0.46999999997206032</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0">(B810/1000)*(C810*1+D810*2)</f>
        <v>0</v>
      </c>
      <c r="H810" s="2">
        <f t="shared" ref="H810:H1067" si="11">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0"/>
        <v>0</v>
      </c>
      <c r="H811" s="2">
        <f t="shared" si="11"/>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233372.06</v>
      </c>
      <c r="D812" s="1">
        <f>'PR-RAS'!E819</f>
        <v>253635.72</v>
      </c>
      <c r="E812" s="1">
        <v>0</v>
      </c>
      <c r="F812" s="1">
        <v>0</v>
      </c>
      <c r="G812" s="2">
        <f t="shared" si="10"/>
        <v>600661.87849999999</v>
      </c>
      <c r="H812" s="2">
        <f t="shared" si="11"/>
        <v>0.33999999999650754</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0"/>
        <v>0</v>
      </c>
      <c r="H813" s="2">
        <f t="shared" si="11"/>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181432.08</v>
      </c>
      <c r="D814" s="1">
        <f>'PR-RAS'!E821</f>
        <v>220473.61</v>
      </c>
      <c r="E814" s="1">
        <v>0</v>
      </c>
      <c r="F814" s="1">
        <v>0</v>
      </c>
      <c r="G814" s="2">
        <f t="shared" si="10"/>
        <v>505994.37089999992</v>
      </c>
      <c r="H814" s="2">
        <f t="shared" si="11"/>
        <v>0.47000000000116415</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0"/>
        <v>0</v>
      </c>
      <c r="H815" s="2">
        <f t="shared" si="11"/>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40775.31</v>
      </c>
      <c r="D816" s="1">
        <f>'PR-RAS'!E823</f>
        <v>73084.27</v>
      </c>
      <c r="E816" s="1">
        <v>0</v>
      </c>
      <c r="F816" s="1">
        <v>0</v>
      </c>
      <c r="G816" s="2">
        <f t="shared" si="10"/>
        <v>152359.23775</v>
      </c>
      <c r="H816" s="2">
        <f t="shared" si="11"/>
        <v>0.58000000000174623</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60486.92</v>
      </c>
      <c r="D817" s="1">
        <f>'PR-RAS'!E824</f>
        <v>150351.45000000001</v>
      </c>
      <c r="E817" s="1">
        <v>0</v>
      </c>
      <c r="F817" s="1">
        <v>0</v>
      </c>
      <c r="G817" s="2">
        <f t="shared" si="10"/>
        <v>294730.89311999996</v>
      </c>
      <c r="H817" s="2">
        <f t="shared" si="11"/>
        <v>0.53000000001338776</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0"/>
        <v>0</v>
      </c>
      <c r="H818" s="2">
        <f t="shared" si="11"/>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0"/>
        <v>0</v>
      </c>
      <c r="H819" s="2">
        <f t="shared" si="11"/>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0"/>
        <v>0</v>
      </c>
      <c r="H820" s="2">
        <f t="shared" si="11"/>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176182.86</v>
      </c>
      <c r="D821" s="1">
        <f>'PR-RAS'!E828</f>
        <v>186336.66</v>
      </c>
      <c r="E821" s="1">
        <v>0</v>
      </c>
      <c r="F821" s="1">
        <v>0</v>
      </c>
      <c r="G821" s="2">
        <f t="shared" si="10"/>
        <v>450062.06759999989</v>
      </c>
      <c r="H821" s="2">
        <f t="shared" si="11"/>
        <v>0.48000000001047738</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23808.19</v>
      </c>
      <c r="D822" s="1">
        <f>'PR-RAS'!E829</f>
        <v>27700</v>
      </c>
      <c r="E822" s="1">
        <v>0</v>
      </c>
      <c r="F822" s="1">
        <v>0</v>
      </c>
      <c r="G822" s="2">
        <f t="shared" si="10"/>
        <v>65029.923989999996</v>
      </c>
      <c r="H822" s="2">
        <f t="shared" si="11"/>
        <v>0.18999999999869033</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157378.48000000001</v>
      </c>
      <c r="D823" s="1">
        <f>'PR-RAS'!E830</f>
        <v>155235.97</v>
      </c>
      <c r="E823" s="1">
        <v>0</v>
      </c>
      <c r="F823" s="1">
        <v>0</v>
      </c>
      <c r="G823" s="2">
        <f t="shared" si="10"/>
        <v>384573.04524000001</v>
      </c>
      <c r="H823" s="2">
        <f t="shared" si="11"/>
        <v>0.51000000000931323</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0"/>
        <v>0</v>
      </c>
      <c r="H824" s="2">
        <f t="shared" si="11"/>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0"/>
        <v>0</v>
      </c>
      <c r="H825" s="2">
        <f t="shared" si="11"/>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0"/>
        <v>0</v>
      </c>
      <c r="H826" s="2">
        <f t="shared" si="11"/>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72120.240000000005</v>
      </c>
      <c r="E827" s="1">
        <v>0</v>
      </c>
      <c r="F827" s="1">
        <v>0</v>
      </c>
      <c r="G827" s="2">
        <f t="shared" si="10"/>
        <v>119142.63648</v>
      </c>
      <c r="H827" s="2">
        <f t="shared" si="11"/>
        <v>0.24000000000523869</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0"/>
        <v>0</v>
      </c>
      <c r="H828" s="2">
        <f t="shared" si="11"/>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0"/>
        <v>0</v>
      </c>
      <c r="H829" s="2">
        <f t="shared" si="11"/>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0"/>
        <v>0</v>
      </c>
      <c r="H830" s="2">
        <f t="shared" si="11"/>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0"/>
        <v>0</v>
      </c>
      <c r="H831" s="2">
        <f t="shared" si="11"/>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0"/>
        <v>0</v>
      </c>
      <c r="H832" s="2">
        <f t="shared" si="11"/>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0"/>
        <v>0</v>
      </c>
      <c r="H833" s="2">
        <f t="shared" si="11"/>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0"/>
        <v>0</v>
      </c>
      <c r="H834" s="2">
        <f t="shared" si="11"/>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0"/>
        <v>0</v>
      </c>
      <c r="H835" s="2">
        <f t="shared" si="11"/>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(B836/1000)*(C836*1+D836*2)</f>
        <v>0</v>
      </c>
      <c r="H836" s="2">
        <f>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(B837/1000)*(C837*1+D837*2)</f>
        <v>0</v>
      </c>
      <c r="H837" s="2">
        <f>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(B838/1000)*(C838*1+D838*2)</f>
        <v>0</v>
      </c>
      <c r="H838" s="2">
        <f>ABS(C838-ROUND(C838,0))+ABS(D838-ROUND(D838,0))</f>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15314.17</v>
      </c>
      <c r="E839" s="1">
        <v>0</v>
      </c>
      <c r="F839" s="1">
        <v>0</v>
      </c>
      <c r="G839" s="2">
        <f t="shared" si="10"/>
        <v>25666.548919999997</v>
      </c>
      <c r="H839" s="2">
        <f t="shared" si="11"/>
        <v>0.17000000000007276</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0"/>
        <v>0</v>
      </c>
      <c r="H840" s="2">
        <f t="shared" si="11"/>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0"/>
        <v>0</v>
      </c>
      <c r="H841" s="2">
        <f t="shared" si="11"/>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0"/>
        <v>0</v>
      </c>
      <c r="H842" s="2">
        <f t="shared" si="11"/>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0"/>
        <v>0</v>
      </c>
      <c r="H843" s="2">
        <f t="shared" si="11"/>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0"/>
        <v>0</v>
      </c>
      <c r="H844" s="2">
        <f t="shared" si="11"/>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0"/>
        <v>0</v>
      </c>
      <c r="H845" s="2">
        <f t="shared" si="11"/>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0"/>
        <v>0</v>
      </c>
      <c r="H846" s="2">
        <f t="shared" si="11"/>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0"/>
        <v>0</v>
      </c>
      <c r="H847" s="2">
        <f t="shared" si="11"/>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0"/>
        <v>0</v>
      </c>
      <c r="H848" s="2">
        <f t="shared" si="11"/>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0"/>
        <v>0</v>
      </c>
      <c r="H849" s="2">
        <f t="shared" si="11"/>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0"/>
        <v>0</v>
      </c>
      <c r="H850" s="2">
        <f t="shared" si="11"/>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0"/>
        <v>0</v>
      </c>
      <c r="H851" s="2">
        <f t="shared" si="11"/>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0"/>
        <v>0</v>
      </c>
      <c r="H852" s="2">
        <f t="shared" si="11"/>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0"/>
        <v>0</v>
      </c>
      <c r="H853" s="2">
        <f t="shared" si="11"/>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0"/>
        <v>0</v>
      </c>
      <c r="H854" s="2">
        <f t="shared" si="11"/>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0"/>
        <v>0</v>
      </c>
      <c r="H855" s="2">
        <f t="shared" si="11"/>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0"/>
        <v>0</v>
      </c>
      <c r="H856" s="2">
        <f t="shared" si="11"/>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0"/>
        <v>0</v>
      </c>
      <c r="H857" s="2">
        <f t="shared" si="11"/>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0"/>
        <v>0</v>
      </c>
      <c r="H858" s="2">
        <f t="shared" si="11"/>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0"/>
        <v>0</v>
      </c>
      <c r="H859" s="2">
        <f t="shared" si="11"/>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0"/>
        <v>0</v>
      </c>
      <c r="H860" s="2">
        <f t="shared" si="11"/>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0"/>
        <v>0</v>
      </c>
      <c r="H861" s="2">
        <f t="shared" si="11"/>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0"/>
        <v>0</v>
      </c>
      <c r="H862" s="2">
        <f t="shared" si="11"/>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0"/>
        <v>0</v>
      </c>
      <c r="H863" s="2">
        <f t="shared" si="11"/>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0"/>
        <v>0</v>
      </c>
      <c r="H864" s="2">
        <f t="shared" si="11"/>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0"/>
        <v>0</v>
      </c>
      <c r="H865" s="2">
        <f t="shared" si="11"/>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0"/>
        <v>0</v>
      </c>
      <c r="H866" s="2">
        <f t="shared" si="11"/>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0"/>
        <v>0</v>
      </c>
      <c r="H867" s="2">
        <f t="shared" si="11"/>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0"/>
        <v>0</v>
      </c>
      <c r="H868" s="2">
        <f t="shared" si="11"/>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0"/>
        <v>0</v>
      </c>
      <c r="H869" s="2">
        <f t="shared" si="11"/>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0"/>
        <v>0</v>
      </c>
      <c r="H870" s="2">
        <f t="shared" si="11"/>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0"/>
        <v>0</v>
      </c>
      <c r="H871" s="2">
        <f t="shared" si="11"/>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0"/>
        <v>0</v>
      </c>
      <c r="H872" s="2">
        <f t="shared" si="11"/>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0"/>
        <v>0</v>
      </c>
      <c r="H873" s="2">
        <f t="shared" si="11"/>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0"/>
        <v>0</v>
      </c>
      <c r="H874" s="2">
        <f t="shared" si="11"/>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0"/>
        <v>0</v>
      </c>
      <c r="H875" s="2">
        <f t="shared" si="11"/>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0"/>
        <v>0</v>
      </c>
      <c r="H876" s="2">
        <f t="shared" si="11"/>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0"/>
        <v>0</v>
      </c>
      <c r="H877" s="2">
        <f t="shared" si="11"/>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0"/>
        <v>0</v>
      </c>
      <c r="H878" s="2">
        <f t="shared" si="11"/>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0"/>
        <v>0</v>
      </c>
      <c r="H879" s="2">
        <f t="shared" si="11"/>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0"/>
        <v>0</v>
      </c>
      <c r="H880" s="2">
        <f t="shared" si="11"/>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0"/>
        <v>0</v>
      </c>
      <c r="H881" s="2">
        <f t="shared" si="11"/>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0"/>
        <v>0</v>
      </c>
      <c r="H882" s="2">
        <f t="shared" si="11"/>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0"/>
        <v>0</v>
      </c>
      <c r="H883" s="2">
        <f t="shared" si="11"/>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0"/>
        <v>0</v>
      </c>
      <c r="H884" s="2">
        <f t="shared" si="11"/>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0"/>
        <v>0</v>
      </c>
      <c r="H885" s="2">
        <f t="shared" si="11"/>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0"/>
        <v>0</v>
      </c>
      <c r="H886" s="2">
        <f t="shared" si="11"/>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0"/>
        <v>0</v>
      </c>
      <c r="H887" s="2">
        <f t="shared" si="11"/>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0"/>
        <v>0</v>
      </c>
      <c r="H888" s="2">
        <f t="shared" si="11"/>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0"/>
        <v>0</v>
      </c>
      <c r="H889" s="2">
        <f t="shared" si="11"/>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0"/>
        <v>0</v>
      </c>
      <c r="H890" s="2">
        <f t="shared" si="11"/>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0"/>
        <v>0</v>
      </c>
      <c r="H891" s="2">
        <f t="shared" si="11"/>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0"/>
        <v>0</v>
      </c>
      <c r="H892" s="2">
        <f t="shared" si="11"/>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0"/>
        <v>0</v>
      </c>
      <c r="H893" s="2">
        <f t="shared" si="11"/>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0"/>
        <v>0</v>
      </c>
      <c r="H894" s="2">
        <f t="shared" si="11"/>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0"/>
        <v>0</v>
      </c>
      <c r="H895" s="2">
        <f t="shared" si="11"/>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0"/>
        <v>0</v>
      </c>
      <c r="H896" s="2">
        <f t="shared" si="11"/>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0"/>
        <v>0</v>
      </c>
      <c r="H897" s="2">
        <f t="shared" si="11"/>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0"/>
        <v>0</v>
      </c>
      <c r="H898" s="2">
        <f t="shared" si="11"/>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0"/>
        <v>0</v>
      </c>
      <c r="H899" s="2">
        <f t="shared" si="11"/>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0"/>
        <v>0</v>
      </c>
      <c r="H900" s="2">
        <f t="shared" si="11"/>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0"/>
        <v>0</v>
      </c>
      <c r="H901" s="2">
        <f t="shared" si="11"/>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0"/>
        <v>0</v>
      </c>
      <c r="H902" s="2">
        <f t="shared" si="11"/>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0"/>
        <v>0</v>
      </c>
      <c r="H903" s="2">
        <f t="shared" si="11"/>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0"/>
        <v>0</v>
      </c>
      <c r="H904" s="2">
        <f t="shared" si="11"/>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0"/>
        <v>0</v>
      </c>
      <c r="H905" s="2">
        <f t="shared" si="11"/>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0"/>
        <v>0</v>
      </c>
      <c r="H906" s="2">
        <f t="shared" si="11"/>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0"/>
        <v>0</v>
      </c>
      <c r="H907" s="2">
        <f t="shared" si="11"/>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0"/>
        <v>0</v>
      </c>
      <c r="H908" s="2">
        <f t="shared" si="11"/>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0"/>
        <v>0</v>
      </c>
      <c r="H909" s="2">
        <f t="shared" si="11"/>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0"/>
        <v>0</v>
      </c>
      <c r="H910" s="2">
        <f t="shared" si="11"/>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0"/>
        <v>0</v>
      </c>
      <c r="H911" s="2">
        <f t="shared" si="11"/>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0"/>
        <v>0</v>
      </c>
      <c r="H912" s="2">
        <f t="shared" si="11"/>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0"/>
        <v>0</v>
      </c>
      <c r="H913" s="2">
        <f t="shared" si="11"/>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0"/>
        <v>0</v>
      </c>
      <c r="H914" s="2">
        <f t="shared" si="11"/>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0"/>
        <v>0</v>
      </c>
      <c r="H915" s="2">
        <f t="shared" si="11"/>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0"/>
        <v>0</v>
      </c>
      <c r="H916" s="2">
        <f t="shared" si="11"/>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0"/>
        <v>0</v>
      </c>
      <c r="H917" s="2">
        <f t="shared" si="11"/>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0"/>
        <v>0</v>
      </c>
      <c r="H918" s="2">
        <f t="shared" si="11"/>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0"/>
        <v>0</v>
      </c>
      <c r="H919" s="2">
        <f t="shared" si="11"/>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0"/>
        <v>0</v>
      </c>
      <c r="H920" s="2">
        <f t="shared" si="11"/>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0"/>
        <v>0</v>
      </c>
      <c r="H921" s="2">
        <f t="shared" si="11"/>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0"/>
        <v>0</v>
      </c>
      <c r="H922" s="2">
        <f t="shared" si="11"/>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0"/>
        <v>0</v>
      </c>
      <c r="H923" s="2">
        <f t="shared" si="11"/>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0"/>
        <v>0</v>
      </c>
      <c r="H924" s="2">
        <f t="shared" si="11"/>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0"/>
        <v>0</v>
      </c>
      <c r="H925" s="2">
        <f t="shared" si="11"/>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0"/>
        <v>0</v>
      </c>
      <c r="H926" s="2">
        <f t="shared" si="11"/>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0"/>
        <v>0</v>
      </c>
      <c r="H927" s="2">
        <f t="shared" si="11"/>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0"/>
        <v>0</v>
      </c>
      <c r="H928" s="2">
        <f t="shared" si="11"/>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0"/>
        <v>0</v>
      </c>
      <c r="H929" s="2">
        <f t="shared" si="11"/>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0"/>
        <v>0</v>
      </c>
      <c r="H930" s="2">
        <f t="shared" si="11"/>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0"/>
        <v>0</v>
      </c>
      <c r="H931" s="2">
        <f t="shared" si="11"/>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0"/>
        <v>0</v>
      </c>
      <c r="H932" s="2">
        <f t="shared" si="11"/>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0"/>
        <v>0</v>
      </c>
      <c r="H933" s="2">
        <f t="shared" si="11"/>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0"/>
        <v>0</v>
      </c>
      <c r="H934" s="2">
        <f t="shared" si="11"/>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0"/>
        <v>0</v>
      </c>
      <c r="H935" s="2">
        <f t="shared" si="11"/>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0"/>
        <v>0</v>
      </c>
      <c r="H936" s="2">
        <f t="shared" si="11"/>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0"/>
        <v>0</v>
      </c>
      <c r="H937" s="2">
        <f t="shared" si="11"/>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0"/>
        <v>0</v>
      </c>
      <c r="H938" s="2">
        <f t="shared" si="11"/>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0"/>
        <v>0</v>
      </c>
      <c r="H939" s="2">
        <f t="shared" si="11"/>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0"/>
        <v>0</v>
      </c>
      <c r="H940" s="2">
        <f t="shared" si="11"/>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0"/>
        <v>0</v>
      </c>
      <c r="H941" s="2">
        <f t="shared" si="11"/>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0"/>
        <v>0</v>
      </c>
      <c r="H942" s="2">
        <f t="shared" si="11"/>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0"/>
        <v>0</v>
      </c>
      <c r="H943" s="2">
        <f t="shared" si="11"/>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0"/>
        <v>0</v>
      </c>
      <c r="H944" s="2">
        <f t="shared" si="11"/>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21902.32</v>
      </c>
      <c r="D945" s="1">
        <f>'PR-RAS'!E952</f>
        <v>21778.080000000002</v>
      </c>
      <c r="E945" s="1">
        <v>0</v>
      </c>
      <c r="F945" s="1">
        <v>0</v>
      </c>
      <c r="G945" s="2">
        <f t="shared" si="10"/>
        <v>61792.805119999997</v>
      </c>
      <c r="H945" s="2">
        <f t="shared" si="11"/>
        <v>0.40000000000145519</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0"/>
        <v>0</v>
      </c>
      <c r="H946" s="2">
        <f t="shared" si="11"/>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0"/>
        <v>0</v>
      </c>
      <c r="H947" s="2">
        <f t="shared" si="11"/>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0"/>
        <v>0</v>
      </c>
      <c r="H948" s="2">
        <f t="shared" si="11"/>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0"/>
        <v>0</v>
      </c>
      <c r="H949" s="2">
        <f t="shared" si="11"/>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0"/>
        <v>0</v>
      </c>
      <c r="H950" s="2">
        <f t="shared" si="11"/>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0"/>
        <v>0</v>
      </c>
      <c r="H951" s="2">
        <f t="shared" si="11"/>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0"/>
        <v>0</v>
      </c>
      <c r="H952" s="2">
        <f t="shared" si="11"/>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0"/>
        <v>0</v>
      </c>
      <c r="H953" s="2">
        <f t="shared" si="11"/>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0"/>
        <v>0</v>
      </c>
      <c r="H954" s="2">
        <f t="shared" si="11"/>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0"/>
        <v>0</v>
      </c>
      <c r="H955" s="2">
        <f t="shared" si="11"/>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0"/>
        <v>0</v>
      </c>
      <c r="H956" s="2">
        <f t="shared" si="11"/>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0"/>
        <v>0</v>
      </c>
      <c r="H957" s="2">
        <f t="shared" si="11"/>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0"/>
        <v>0</v>
      </c>
      <c r="H958" s="2">
        <f t="shared" si="11"/>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0"/>
        <v>0</v>
      </c>
      <c r="H959" s="2">
        <f t="shared" si="11"/>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0"/>
        <v>0</v>
      </c>
      <c r="H960" s="2">
        <f t="shared" si="11"/>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0"/>
        <v>0</v>
      </c>
      <c r="H961" s="2">
        <f t="shared" si="11"/>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0"/>
        <v>0</v>
      </c>
      <c r="H962" s="2">
        <f t="shared" si="11"/>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0"/>
        <v>0</v>
      </c>
      <c r="H963" s="2">
        <f t="shared" si="11"/>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0"/>
        <v>0</v>
      </c>
      <c r="H964" s="2">
        <f t="shared" si="11"/>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0"/>
        <v>0</v>
      </c>
      <c r="H965" s="2">
        <f t="shared" si="11"/>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0"/>
        <v>0</v>
      </c>
      <c r="H966" s="2">
        <f t="shared" si="11"/>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0"/>
        <v>0</v>
      </c>
      <c r="H967" s="2">
        <f t="shared" si="11"/>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0"/>
        <v>0</v>
      </c>
      <c r="H968" s="2">
        <f t="shared" si="11"/>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0"/>
        <v>0</v>
      </c>
      <c r="H969" s="2">
        <f t="shared" si="11"/>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0"/>
        <v>0</v>
      </c>
      <c r="H970" s="2">
        <f t="shared" si="11"/>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0"/>
        <v>0</v>
      </c>
      <c r="H971" s="2">
        <f t="shared" si="11"/>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0"/>
        <v>0</v>
      </c>
      <c r="H972" s="2">
        <f t="shared" si="11"/>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0"/>
        <v>0</v>
      </c>
      <c r="H973" s="2">
        <f t="shared" si="11"/>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0"/>
        <v>0</v>
      </c>
      <c r="H974" s="2">
        <f t="shared" si="11"/>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0"/>
        <v>0</v>
      </c>
      <c r="H975" s="2">
        <f t="shared" si="11"/>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0"/>
        <v>0</v>
      </c>
      <c r="H976" s="2">
        <f t="shared" si="11"/>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0"/>
        <v>0</v>
      </c>
      <c r="H977" s="2">
        <f t="shared" si="11"/>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0"/>
        <v>0</v>
      </c>
      <c r="H978" s="2">
        <f t="shared" si="11"/>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0"/>
        <v>0</v>
      </c>
      <c r="H979" s="2">
        <f t="shared" si="11"/>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0"/>
        <v>0</v>
      </c>
      <c r="H980" s="2">
        <f t="shared" si="11"/>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0"/>
        <v>0</v>
      </c>
      <c r="H981" s="2">
        <f t="shared" si="11"/>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0"/>
        <v>0</v>
      </c>
      <c r="H982" s="2">
        <f t="shared" si="11"/>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0"/>
        <v>0</v>
      </c>
      <c r="H983" s="44">
        <f t="shared" si="11"/>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157785525.77999997</v>
      </c>
      <c r="D984" s="6">
        <f>BILANCA!E6</f>
        <v>160007049.01999998</v>
      </c>
      <c r="E984" s="6">
        <v>0</v>
      </c>
      <c r="F984" s="6">
        <v>0</v>
      </c>
      <c r="G984" s="7">
        <f t="shared" ref="G984:G1241" si="12">B984/1000*C984+B984/500*D984</f>
        <v>477799.62381999992</v>
      </c>
      <c r="H984" s="7">
        <f t="shared" si="11"/>
        <v>0.24000000953674316</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122791796.48999998</v>
      </c>
      <c r="D985" s="1">
        <f>BILANCA!E7</f>
        <v>126206057.61999999</v>
      </c>
      <c r="E985" s="1">
        <v>0</v>
      </c>
      <c r="F985" s="1">
        <v>0</v>
      </c>
      <c r="G985" s="2">
        <f t="shared" si="12"/>
        <v>750407.82345999987</v>
      </c>
      <c r="H985" s="2">
        <f t="shared" si="11"/>
        <v>0.86999998986721039</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31857114.990000002</v>
      </c>
      <c r="D986" s="1">
        <f>BILANCA!E8</f>
        <v>31909296.879999999</v>
      </c>
      <c r="E986" s="1">
        <v>0</v>
      </c>
      <c r="F986" s="1">
        <v>0</v>
      </c>
      <c r="G986" s="2">
        <f t="shared" si="12"/>
        <v>287027.12624999997</v>
      </c>
      <c r="H986" s="2">
        <f t="shared" si="11"/>
        <v>0.12999999895691872</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31379629.280000001</v>
      </c>
      <c r="D987" s="1">
        <f>BILANCA!E9</f>
        <v>31493899.079999998</v>
      </c>
      <c r="E987" s="1">
        <v>0</v>
      </c>
      <c r="F987" s="1">
        <v>0</v>
      </c>
      <c r="G987" s="2">
        <f t="shared" si="12"/>
        <v>377469.70976</v>
      </c>
      <c r="H987" s="2">
        <f t="shared" si="11"/>
        <v>0.35999999940395355</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1070322.8500000001</v>
      </c>
      <c r="D988" s="1">
        <f>BILANCA!E10</f>
        <v>1163695.48</v>
      </c>
      <c r="E988" s="1">
        <v>0</v>
      </c>
      <c r="F988" s="1">
        <v>0</v>
      </c>
      <c r="G988" s="2">
        <f t="shared" si="12"/>
        <v>16988.569049999998</v>
      </c>
      <c r="H988" s="2">
        <f t="shared" si="11"/>
        <v>0.62999999988824129</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592837.14</v>
      </c>
      <c r="D989" s="1">
        <f>BILANCA!E11</f>
        <v>748297.68</v>
      </c>
      <c r="E989" s="1">
        <v>0</v>
      </c>
      <c r="F989" s="1">
        <v>0</v>
      </c>
      <c r="G989" s="2">
        <f t="shared" si="12"/>
        <v>12536.595000000001</v>
      </c>
      <c r="H989" s="2">
        <f t="shared" si="11"/>
        <v>0.4599999999627471</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87640315.019999981</v>
      </c>
      <c r="D990" s="1">
        <f>BILANCA!E12</f>
        <v>87845923.310000002</v>
      </c>
      <c r="E990" s="1">
        <v>0</v>
      </c>
      <c r="F990" s="1">
        <v>0</v>
      </c>
      <c r="G990" s="2">
        <f t="shared" si="12"/>
        <v>1843325.13148</v>
      </c>
      <c r="H990" s="2">
        <f t="shared" si="11"/>
        <v>0.32999998331069946</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81577921.529999986</v>
      </c>
      <c r="D991" s="1">
        <f>BILANCA!E13</f>
        <v>80532277.960000008</v>
      </c>
      <c r="E991" s="1">
        <v>0</v>
      </c>
      <c r="F991" s="1">
        <v>0</v>
      </c>
      <c r="G991" s="2">
        <f t="shared" si="12"/>
        <v>1941139.8196</v>
      </c>
      <c r="H991" s="2">
        <f t="shared" si="11"/>
        <v>0.51000000536441803</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501420.15</v>
      </c>
      <c r="D992" s="1">
        <f>BILANCA!E14</f>
        <v>516846.76</v>
      </c>
      <c r="E992" s="1">
        <v>0</v>
      </c>
      <c r="F992" s="1">
        <v>0</v>
      </c>
      <c r="G992" s="2">
        <f t="shared" si="12"/>
        <v>13816.02303</v>
      </c>
      <c r="H992" s="2">
        <f t="shared" si="11"/>
        <v>0.39000000001396984</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68811033.730000004</v>
      </c>
      <c r="D993" s="1">
        <f>BILANCA!E15</f>
        <v>70806355.510000005</v>
      </c>
      <c r="E993" s="1">
        <v>0</v>
      </c>
      <c r="F993" s="1">
        <v>0</v>
      </c>
      <c r="G993" s="2">
        <f t="shared" si="12"/>
        <v>2104237.4475000002</v>
      </c>
      <c r="H993" s="2">
        <f t="shared" si="11"/>
        <v>0.75999999046325684</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60932290.619999997</v>
      </c>
      <c r="D994" s="1">
        <f>BILANCA!E16</f>
        <v>61127630.75</v>
      </c>
      <c r="E994" s="1">
        <v>0</v>
      </c>
      <c r="F994" s="1">
        <v>0</v>
      </c>
      <c r="G994" s="2">
        <f t="shared" si="12"/>
        <v>2015063.07332</v>
      </c>
      <c r="H994" s="2">
        <f t="shared" si="11"/>
        <v>0.63000000268220901</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24087424.760000002</v>
      </c>
      <c r="D995" s="1">
        <f>BILANCA!E17</f>
        <v>24417779.16</v>
      </c>
      <c r="E995" s="1">
        <v>0</v>
      </c>
      <c r="F995" s="1">
        <v>0</v>
      </c>
      <c r="G995" s="2">
        <f t="shared" si="12"/>
        <v>875075.79696000007</v>
      </c>
      <c r="H995" s="2">
        <f t="shared" si="11"/>
        <v>0.39999999850988388</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72754247.730000004</v>
      </c>
      <c r="D996" s="1">
        <f>BILANCA!E18</f>
        <v>76336334.219999999</v>
      </c>
      <c r="E996" s="1">
        <v>0</v>
      </c>
      <c r="F996" s="1">
        <v>0</v>
      </c>
      <c r="G996" s="2">
        <f t="shared" si="12"/>
        <v>2930549.9102099999</v>
      </c>
      <c r="H996" s="2">
        <f t="shared" si="11"/>
        <v>0.48999999463558197</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2039029.0499999998</v>
      </c>
      <c r="D997" s="1">
        <f>BILANCA!E19</f>
        <v>3150814.2899999991</v>
      </c>
      <c r="E997" s="1">
        <v>0</v>
      </c>
      <c r="F997" s="1">
        <v>0</v>
      </c>
      <c r="G997" s="2">
        <f t="shared" si="12"/>
        <v>116769.20681999996</v>
      </c>
      <c r="H997" s="2">
        <f t="shared" si="11"/>
        <v>0.33999999891966581</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2736167.55</v>
      </c>
      <c r="D998" s="1">
        <f>BILANCA!E20</f>
        <v>3397886.47</v>
      </c>
      <c r="E998" s="1">
        <v>0</v>
      </c>
      <c r="F998" s="1">
        <v>0</v>
      </c>
      <c r="G998" s="2">
        <f t="shared" si="12"/>
        <v>142979.10735000001</v>
      </c>
      <c r="H998" s="2">
        <f t="shared" si="11"/>
        <v>0.92000000039115548</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318210.59000000003</v>
      </c>
      <c r="D999" s="1">
        <f>BILANCA!E21</f>
        <v>326749.32</v>
      </c>
      <c r="E999" s="1">
        <v>0</v>
      </c>
      <c r="F999" s="1">
        <v>0</v>
      </c>
      <c r="G999" s="2">
        <f t="shared" si="12"/>
        <v>15547.347680000001</v>
      </c>
      <c r="H999" s="2">
        <f t="shared" si="11"/>
        <v>0.72999999998137355</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1130826.2</v>
      </c>
      <c r="D1000" s="1">
        <f>BILANCA!E22</f>
        <v>1160218.21</v>
      </c>
      <c r="E1000" s="1">
        <v>0</v>
      </c>
      <c r="F1000" s="1">
        <v>0</v>
      </c>
      <c r="G1000" s="2">
        <f t="shared" si="12"/>
        <v>58671.464540000001</v>
      </c>
      <c r="H1000" s="2">
        <f t="shared" si="11"/>
        <v>0.40999999991618097</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101162.42</v>
      </c>
      <c r="D1001" s="1">
        <f>BILANCA!E23</f>
        <v>100133.55</v>
      </c>
      <c r="E1001" s="1">
        <v>0</v>
      </c>
      <c r="F1001" s="1">
        <v>0</v>
      </c>
      <c r="G1001" s="2">
        <f t="shared" si="12"/>
        <v>5425.7313599999998</v>
      </c>
      <c r="H1001" s="2">
        <f t="shared" si="11"/>
        <v>0.86999999999534339</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56123.01</v>
      </c>
      <c r="D1002" s="1">
        <f>BILANCA!E24</f>
        <v>81184.539999999994</v>
      </c>
      <c r="E1002" s="1">
        <v>0</v>
      </c>
      <c r="F1002" s="1">
        <v>0</v>
      </c>
      <c r="G1002" s="2">
        <f t="shared" si="12"/>
        <v>4151.3497099999995</v>
      </c>
      <c r="H1002" s="2">
        <f t="shared" si="11"/>
        <v>0.47000000000844011</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1236992.83</v>
      </c>
      <c r="D1003" s="1">
        <f>BILANCA!E25</f>
        <v>1286488.56</v>
      </c>
      <c r="E1003" s="1">
        <v>0</v>
      </c>
      <c r="F1003" s="1">
        <v>0</v>
      </c>
      <c r="G1003" s="2">
        <f t="shared" si="12"/>
        <v>76199.399000000005</v>
      </c>
      <c r="H1003" s="2">
        <f t="shared" si="11"/>
        <v>0.60999999986961484</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3565523.58</v>
      </c>
      <c r="D1004" s="1">
        <f>BILANCA!E26</f>
        <v>4303250.8899999997</v>
      </c>
      <c r="E1004" s="1">
        <v>0</v>
      </c>
      <c r="F1004" s="1">
        <v>0</v>
      </c>
      <c r="G1004" s="2">
        <f t="shared" si="12"/>
        <v>255612.53256000002</v>
      </c>
      <c r="H1004" s="2">
        <f t="shared" si="11"/>
        <v>0.53000000026077032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12"/>
        <v>0</v>
      </c>
      <c r="H1005" s="2">
        <f t="shared" si="11"/>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7105977.1299999999</v>
      </c>
      <c r="D1006" s="1">
        <f>BILANCA!E28</f>
        <v>7505097.25</v>
      </c>
      <c r="E1006" s="1">
        <v>0</v>
      </c>
      <c r="F1006" s="1">
        <v>0</v>
      </c>
      <c r="G1006" s="2">
        <f t="shared" si="12"/>
        <v>508671.94749000005</v>
      </c>
      <c r="H1006" s="2">
        <f t="shared" si="11"/>
        <v>0.37999999988824129</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146664.45999999996</v>
      </c>
      <c r="D1007" s="1">
        <f>BILANCA!E29</f>
        <v>115638.05999999994</v>
      </c>
      <c r="E1007" s="1">
        <v>0</v>
      </c>
      <c r="F1007" s="1">
        <v>0</v>
      </c>
      <c r="G1007" s="2">
        <f t="shared" si="12"/>
        <v>9070.5739199999953</v>
      </c>
      <c r="H1007" s="2">
        <f t="shared" si="11"/>
        <v>0.51999999990221113</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1349721.5</v>
      </c>
      <c r="D1008" s="1">
        <f>BILANCA!E30</f>
        <v>1124669.21</v>
      </c>
      <c r="E1008" s="1">
        <v>0</v>
      </c>
      <c r="F1008" s="1">
        <v>0</v>
      </c>
      <c r="G1008" s="2">
        <f t="shared" si="12"/>
        <v>89976.497999999992</v>
      </c>
      <c r="H1008" s="2">
        <f t="shared" si="11"/>
        <v>0.7099999999627471</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12"/>
        <v>0</v>
      </c>
      <c r="H1009" s="2">
        <f t="shared" si="11"/>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1038269.79</v>
      </c>
      <c r="D1010" s="1">
        <f>BILANCA!E32</f>
        <v>35822.5</v>
      </c>
      <c r="E1010" s="1">
        <v>0</v>
      </c>
      <c r="F1010" s="1">
        <v>0</v>
      </c>
      <c r="G1010" s="2">
        <f t="shared" si="12"/>
        <v>29967.699330000003</v>
      </c>
      <c r="H1010" s="2">
        <f t="shared" si="11"/>
        <v>0.7099999999627471</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12"/>
        <v>0</v>
      </c>
      <c r="H1011" s="2">
        <f t="shared" si="11"/>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2241326.83</v>
      </c>
      <c r="D1012" s="1">
        <f>BILANCA!E34</f>
        <v>1044853.65</v>
      </c>
      <c r="E1012" s="1">
        <v>0</v>
      </c>
      <c r="F1012" s="1">
        <v>0</v>
      </c>
      <c r="G1012" s="2">
        <f t="shared" si="12"/>
        <v>125599.98977000001</v>
      </c>
      <c r="H1012" s="2">
        <f t="shared" si="11"/>
        <v>0.51999999990221113</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730376.72000000044</v>
      </c>
      <c r="D1013" s="1">
        <f>BILANCA!E35</f>
        <v>755705.71999999951</v>
      </c>
      <c r="E1013" s="1">
        <v>0</v>
      </c>
      <c r="F1013" s="1">
        <v>0</v>
      </c>
      <c r="G1013" s="2">
        <f t="shared" si="12"/>
        <v>67253.64479999998</v>
      </c>
      <c r="H1013" s="2">
        <f t="shared" si="11"/>
        <v>0.56000000005587935</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2388919.41</v>
      </c>
      <c r="D1014" s="1">
        <f>BILANCA!E36</f>
        <v>2373574.5699999998</v>
      </c>
      <c r="E1014" s="1">
        <v>0</v>
      </c>
      <c r="F1014" s="1">
        <v>0</v>
      </c>
      <c r="G1014" s="2">
        <f t="shared" si="12"/>
        <v>221218.12504999997</v>
      </c>
      <c r="H1014" s="2">
        <f t="shared" si="11"/>
        <v>0.84000000031664968</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42764.97</v>
      </c>
      <c r="D1015" s="1">
        <f>BILANCA!E37</f>
        <v>43156.94</v>
      </c>
      <c r="E1015" s="1">
        <v>0</v>
      </c>
      <c r="F1015" s="1">
        <v>0</v>
      </c>
      <c r="G1015" s="2">
        <f t="shared" si="12"/>
        <v>4130.5232000000005</v>
      </c>
      <c r="H1015" s="2">
        <f t="shared" si="11"/>
        <v>8.999999999650754E-2</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149721.70000000001</v>
      </c>
      <c r="D1016" s="1">
        <f>BILANCA!E38</f>
        <v>152587.88</v>
      </c>
      <c r="E1016" s="1">
        <v>0</v>
      </c>
      <c r="F1016" s="1">
        <v>0</v>
      </c>
      <c r="G1016" s="2">
        <f t="shared" si="12"/>
        <v>15011.616180000001</v>
      </c>
      <c r="H1016" s="2">
        <f t="shared" si="11"/>
        <v>0.41999999998370185</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60839.63</v>
      </c>
      <c r="D1017" s="1">
        <f>BILANCA!E39</f>
        <v>71434.86</v>
      </c>
      <c r="E1017" s="1">
        <v>0</v>
      </c>
      <c r="F1017" s="1">
        <v>0</v>
      </c>
      <c r="G1017" s="2">
        <f t="shared" si="12"/>
        <v>6926.1179000000002</v>
      </c>
      <c r="H1017" s="2">
        <f t="shared" si="11"/>
        <v>0.51000000000203727</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1911868.99</v>
      </c>
      <c r="D1018" s="1">
        <f>BILANCA!E40</f>
        <v>1885048.53</v>
      </c>
      <c r="E1018" s="1">
        <v>0</v>
      </c>
      <c r="F1018" s="1">
        <v>0</v>
      </c>
      <c r="G1018" s="2">
        <f t="shared" si="12"/>
        <v>198868.81174999999</v>
      </c>
      <c r="H1018" s="2">
        <f t="shared" si="11"/>
        <v>0.47999999998137355</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12"/>
        <v>0</v>
      </c>
      <c r="H1019" s="2">
        <f t="shared" si="11"/>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12"/>
        <v>0</v>
      </c>
      <c r="H1020" s="2">
        <f t="shared" si="11"/>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12"/>
        <v>0</v>
      </c>
      <c r="H1021" s="2">
        <f t="shared" si="11"/>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12"/>
        <v>0</v>
      </c>
      <c r="H1022" s="2">
        <f t="shared" si="11"/>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3146323.26</v>
      </c>
      <c r="D1023" s="1">
        <f>BILANCA!E45</f>
        <v>3291487.28</v>
      </c>
      <c r="E1023" s="1">
        <v>0</v>
      </c>
      <c r="F1023" s="1">
        <v>0</v>
      </c>
      <c r="G1023" s="2">
        <f t="shared" si="12"/>
        <v>389171.91279999999</v>
      </c>
      <c r="H1023" s="2">
        <f t="shared" si="11"/>
        <v>0.53999999957159162</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12"/>
        <v>0</v>
      </c>
      <c r="H1024" s="2">
        <f t="shared" si="11"/>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98829.73</v>
      </c>
      <c r="D1025" s="1">
        <f>BILANCA!E47</f>
        <v>104637.5</v>
      </c>
      <c r="E1025" s="1">
        <v>0</v>
      </c>
      <c r="F1025" s="1">
        <v>0</v>
      </c>
      <c r="G1025" s="2">
        <f t="shared" si="12"/>
        <v>12940.398660000001</v>
      </c>
      <c r="H1025" s="2">
        <f t="shared" si="11"/>
        <v>0.77000000000407454</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3138623.34</v>
      </c>
      <c r="D1026" s="1">
        <f>BILANCA!E48</f>
        <v>3277720.46</v>
      </c>
      <c r="E1026" s="1">
        <v>0</v>
      </c>
      <c r="F1026" s="1">
        <v>0</v>
      </c>
      <c r="G1026" s="2">
        <f t="shared" si="12"/>
        <v>416844.76318000001</v>
      </c>
      <c r="H1026" s="2">
        <f t="shared" si="11"/>
        <v>0.79999999981373549</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583.98</v>
      </c>
      <c r="D1027" s="1">
        <f>BILANCA!E49</f>
        <v>583.98</v>
      </c>
      <c r="E1027" s="1">
        <v>0</v>
      </c>
      <c r="F1027" s="1">
        <v>0</v>
      </c>
      <c r="G1027" s="2">
        <f t="shared" si="12"/>
        <v>77.085359999999994</v>
      </c>
      <c r="H1027" s="2">
        <f t="shared" si="11"/>
        <v>3.999999999996362E-2</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91713.79</v>
      </c>
      <c r="D1028" s="1">
        <f>BILANCA!E50</f>
        <v>91454.66</v>
      </c>
      <c r="E1028" s="1">
        <v>0</v>
      </c>
      <c r="F1028" s="1">
        <v>0</v>
      </c>
      <c r="G1028" s="2">
        <f t="shared" si="12"/>
        <v>12358.03995</v>
      </c>
      <c r="H1028" s="2">
        <f t="shared" si="11"/>
        <v>0.55000000000291038</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482.02</v>
      </c>
      <c r="D1029" s="1">
        <f>BILANCA!E51</f>
        <v>482.03</v>
      </c>
      <c r="E1029" s="1">
        <v>0</v>
      </c>
      <c r="F1029" s="1">
        <v>0</v>
      </c>
      <c r="G1029" s="2">
        <f t="shared" si="12"/>
        <v>66.519679999999994</v>
      </c>
      <c r="H1029" s="2">
        <f t="shared" si="11"/>
        <v>4.9999999999954525E-2</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2029.359999999986</v>
      </c>
      <c r="D1030" s="1">
        <f>BILANCA!E52</f>
        <v>9300</v>
      </c>
      <c r="E1030" s="1">
        <v>0</v>
      </c>
      <c r="F1030" s="1">
        <v>0</v>
      </c>
      <c r="G1030" s="2">
        <f t="shared" si="12"/>
        <v>969.57991999999945</v>
      </c>
      <c r="H1030" s="2">
        <f t="shared" si="11"/>
        <v>0.35999999998603016</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12"/>
        <v>0</v>
      </c>
      <c r="H1031" s="2">
        <f t="shared" si="11"/>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614900.12</v>
      </c>
      <c r="D1032" s="1">
        <f>BILANCA!E54</f>
        <v>772837.02</v>
      </c>
      <c r="E1032" s="1">
        <v>0</v>
      </c>
      <c r="F1032" s="1">
        <v>0</v>
      </c>
      <c r="G1032" s="2">
        <f t="shared" si="12"/>
        <v>105868.13384000001</v>
      </c>
      <c r="H1032" s="2">
        <f t="shared" si="11"/>
        <v>0.14000000001396984</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612870.76</v>
      </c>
      <c r="D1033" s="1">
        <f>BILANCA!E55</f>
        <v>763537.02</v>
      </c>
      <c r="E1033" s="1">
        <v>0</v>
      </c>
      <c r="F1033" s="1">
        <v>0</v>
      </c>
      <c r="G1033" s="2">
        <f t="shared" si="12"/>
        <v>106997.24</v>
      </c>
      <c r="H1033" s="2">
        <f t="shared" si="11"/>
        <v>0.26000000000931323</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3291062.6100000003</v>
      </c>
      <c r="D1034" s="1">
        <f>BILANCA!E56</f>
        <v>6440262.9100000001</v>
      </c>
      <c r="E1034" s="1">
        <v>0</v>
      </c>
      <c r="F1034" s="1">
        <v>0</v>
      </c>
      <c r="G1034" s="2">
        <f t="shared" si="12"/>
        <v>824751.00992999994</v>
      </c>
      <c r="H1034" s="2">
        <f t="shared" si="11"/>
        <v>0.47999999951571226</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2913017.93</v>
      </c>
      <c r="D1035" s="1">
        <f>BILANCA!E57</f>
        <v>5638012.2599999998</v>
      </c>
      <c r="E1035" s="1">
        <v>0</v>
      </c>
      <c r="F1035" s="1">
        <v>0</v>
      </c>
      <c r="G1035" s="2">
        <f t="shared" si="12"/>
        <v>737830.20739999996</v>
      </c>
      <c r="H1035" s="2">
        <f t="shared" si="11"/>
        <v>0.32999999960884452</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5925.81</v>
      </c>
      <c r="D1036" s="1">
        <f>BILANCA!E58</f>
        <v>4527.2299999999996</v>
      </c>
      <c r="E1036" s="1">
        <v>0</v>
      </c>
      <c r="F1036" s="1">
        <v>0</v>
      </c>
      <c r="G1036" s="2">
        <f t="shared" si="12"/>
        <v>793.95430999999985</v>
      </c>
      <c r="H1036" s="2">
        <f t="shared" si="11"/>
        <v>0.41999999999916326</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367322.6</v>
      </c>
      <c r="D1037" s="1">
        <f>BILANCA!E59</f>
        <v>316224.31</v>
      </c>
      <c r="E1037" s="1">
        <v>0</v>
      </c>
      <c r="F1037" s="1">
        <v>0</v>
      </c>
      <c r="G1037" s="2">
        <f t="shared" si="12"/>
        <v>53987.645879999996</v>
      </c>
      <c r="H1037" s="2">
        <f t="shared" si="11"/>
        <v>0.71000000002095476</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12"/>
        <v>0</v>
      </c>
      <c r="H1038" s="2">
        <f t="shared" si="11"/>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12"/>
        <v>0</v>
      </c>
      <c r="H1039" s="2">
        <f t="shared" si="11"/>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4796.2700000000004</v>
      </c>
      <c r="D1040" s="1">
        <f>BILANCA!E62</f>
        <v>481499.11</v>
      </c>
      <c r="E1040" s="1">
        <v>0</v>
      </c>
      <c r="F1040" s="1">
        <v>0</v>
      </c>
      <c r="G1040" s="2">
        <f t="shared" si="12"/>
        <v>55164.285930000005</v>
      </c>
      <c r="H1040" s="2">
        <f t="shared" si="11"/>
        <v>0.37999999998646672</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792.49</v>
      </c>
      <c r="D1041" s="1">
        <f>BILANCA!E63</f>
        <v>792.49</v>
      </c>
      <c r="E1041" s="1">
        <v>0</v>
      </c>
      <c r="F1041" s="1">
        <v>0</v>
      </c>
      <c r="G1041" s="2">
        <f t="shared" si="12"/>
        <v>137.89326</v>
      </c>
      <c r="H1041" s="2">
        <f t="shared" si="11"/>
        <v>0.98000000000001819</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12"/>
        <v>0</v>
      </c>
      <c r="H1042" s="2">
        <f t="shared" si="11"/>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12"/>
        <v>0</v>
      </c>
      <c r="H1043" s="2">
        <f t="shared" si="11"/>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12"/>
        <v>0</v>
      </c>
      <c r="H1044" s="2">
        <f t="shared" si="11"/>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792.49</v>
      </c>
      <c r="D1045" s="1">
        <f>BILANCA!E67</f>
        <v>792.49</v>
      </c>
      <c r="E1045" s="1">
        <v>0</v>
      </c>
      <c r="F1045" s="1">
        <v>0</v>
      </c>
      <c r="G1045" s="2">
        <f t="shared" si="12"/>
        <v>147.40314000000001</v>
      </c>
      <c r="H1045" s="2">
        <f t="shared" si="11"/>
        <v>0.98000000000001819</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34993729.289999999</v>
      </c>
      <c r="D1046" s="1">
        <f>BILANCA!E68</f>
        <v>33800991.399999991</v>
      </c>
      <c r="E1046" s="1">
        <v>0</v>
      </c>
      <c r="F1046" s="1">
        <v>0</v>
      </c>
      <c r="G1046" s="2">
        <f t="shared" si="12"/>
        <v>6463529.8616699986</v>
      </c>
      <c r="H1046" s="2">
        <f t="shared" si="11"/>
        <v>0.68999999016523361</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9772678.8200000003</v>
      </c>
      <c r="D1047" s="1">
        <f>BILANCA!E69</f>
        <v>8768363.6799999997</v>
      </c>
      <c r="E1047" s="1">
        <v>0</v>
      </c>
      <c r="F1047" s="1">
        <v>0</v>
      </c>
      <c r="G1047" s="2">
        <f t="shared" si="12"/>
        <v>1747801.9955200001</v>
      </c>
      <c r="H1047" s="2">
        <f t="shared" si="11"/>
        <v>0.5</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7584779.8700000001</v>
      </c>
      <c r="D1048" s="1">
        <f>BILANCA!E70</f>
        <v>6834886.1399999997</v>
      </c>
      <c r="E1048" s="1">
        <v>0</v>
      </c>
      <c r="F1048" s="1">
        <v>0</v>
      </c>
      <c r="G1048" s="2">
        <f t="shared" si="12"/>
        <v>1381545.8897500001</v>
      </c>
      <c r="H1048" s="2">
        <f t="shared" si="11"/>
        <v>0.26999999955296516</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44817.62</v>
      </c>
      <c r="D1049" s="1">
        <f>BILANCA!E71</f>
        <v>60118.21</v>
      </c>
      <c r="E1049" s="1">
        <v>0</v>
      </c>
      <c r="F1049" s="1">
        <v>0</v>
      </c>
      <c r="G1049" s="2">
        <f t="shared" si="12"/>
        <v>10893.566640000001</v>
      </c>
      <c r="H1049" s="2">
        <f t="shared" si="11"/>
        <v>0.58999999999650754</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7539962.25</v>
      </c>
      <c r="D1050" s="1">
        <f>BILANCA!E72</f>
        <v>6774391.4199999999</v>
      </c>
      <c r="E1050" s="1">
        <v>0</v>
      </c>
      <c r="F1050" s="1">
        <v>0</v>
      </c>
      <c r="G1050" s="2">
        <f t="shared" si="12"/>
        <v>1412945.9210300001</v>
      </c>
      <c r="H1050" s="2">
        <f t="shared" si="11"/>
        <v>0.66999999992549419</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12"/>
        <v>0</v>
      </c>
      <c r="H1051" s="2">
        <f t="shared" si="11"/>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376.51</v>
      </c>
      <c r="E1052" s="1">
        <v>0</v>
      </c>
      <c r="F1052" s="1">
        <v>0</v>
      </c>
      <c r="G1052" s="2">
        <f t="shared" si="12"/>
        <v>51.958380000000005</v>
      </c>
      <c r="H1052" s="2">
        <f t="shared" si="11"/>
        <v>0.49000000000000909</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2177350.0299999998</v>
      </c>
      <c r="D1053" s="1">
        <f>BILANCA!E75</f>
        <v>1928690.59</v>
      </c>
      <c r="E1053" s="1">
        <v>0</v>
      </c>
      <c r="F1053" s="1">
        <v>0</v>
      </c>
      <c r="G1053" s="2">
        <f t="shared" si="12"/>
        <v>422431.1847000001</v>
      </c>
      <c r="H1053" s="2">
        <f t="shared" si="11"/>
        <v>0.43999999971129</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10171.32</v>
      </c>
      <c r="D1054" s="1">
        <f>BILANCA!E76</f>
        <v>4479.68</v>
      </c>
      <c r="E1054" s="1">
        <v>0</v>
      </c>
      <c r="F1054" s="1">
        <v>0</v>
      </c>
      <c r="G1054" s="2">
        <f t="shared" si="12"/>
        <v>1358.27828</v>
      </c>
      <c r="H1054" s="2">
        <f t="shared" si="11"/>
        <v>0.63999999999941792</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377.6</v>
      </c>
      <c r="D1055" s="1">
        <f>BILANCA!E77</f>
        <v>307.27</v>
      </c>
      <c r="E1055" s="1">
        <v>0</v>
      </c>
      <c r="F1055" s="1">
        <v>0</v>
      </c>
      <c r="G1055" s="2">
        <f t="shared" si="12"/>
        <v>71.434079999999994</v>
      </c>
      <c r="H1055" s="2">
        <f t="shared" si="11"/>
        <v>0.66999999999995907</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180403.9</v>
      </c>
      <c r="D1056" s="1">
        <f>BILANCA!E78</f>
        <v>216822.34</v>
      </c>
      <c r="E1056" s="1">
        <v>0</v>
      </c>
      <c r="F1056" s="1">
        <v>0</v>
      </c>
      <c r="G1056" s="2">
        <f t="shared" si="12"/>
        <v>44825.546339999994</v>
      </c>
      <c r="H1056" s="2">
        <f t="shared" si="11"/>
        <v>0.44000000000232831</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12"/>
        <v>0</v>
      </c>
      <c r="H1057" s="2">
        <f t="shared" si="11"/>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12"/>
        <v>0</v>
      </c>
      <c r="H1058" s="2">
        <f t="shared" si="11"/>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12"/>
        <v>0</v>
      </c>
      <c r="H1059" s="2">
        <f t="shared" si="11"/>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12"/>
        <v>0</v>
      </c>
      <c r="H1060" s="2">
        <f t="shared" si="11"/>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320.66000000000003</v>
      </c>
      <c r="D1061" s="1">
        <f>BILANCA!E83</f>
        <v>6687.66</v>
      </c>
      <c r="E1061" s="1">
        <v>0</v>
      </c>
      <c r="F1061" s="1">
        <v>0</v>
      </c>
      <c r="G1061" s="2">
        <f t="shared" si="12"/>
        <v>1068.2864399999999</v>
      </c>
      <c r="H1061" s="2">
        <f t="shared" si="11"/>
        <v>0.68000000000012051</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50446.68</v>
      </c>
      <c r="D1062" s="1">
        <f>BILANCA!E84</f>
        <v>40028.620000000003</v>
      </c>
      <c r="E1062" s="1">
        <v>0</v>
      </c>
      <c r="F1062" s="1">
        <v>0</v>
      </c>
      <c r="G1062" s="2">
        <f t="shared" si="12"/>
        <v>10309.80968</v>
      </c>
      <c r="H1062" s="2">
        <f t="shared" si="11"/>
        <v>0.69999999999708962</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2889.12</v>
      </c>
      <c r="E1063" s="1">
        <v>0</v>
      </c>
      <c r="F1063" s="1">
        <v>0</v>
      </c>
      <c r="G1063" s="2">
        <f t="shared" si="12"/>
        <v>462.25919999999996</v>
      </c>
      <c r="H1063" s="2">
        <f t="shared" si="11"/>
        <v>0.11999999999989086</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129636.56</v>
      </c>
      <c r="D1064" s="1">
        <f>BILANCA!E86</f>
        <v>172995.18</v>
      </c>
      <c r="E1064" s="1">
        <v>0</v>
      </c>
      <c r="F1064" s="1">
        <v>0</v>
      </c>
      <c r="G1064" s="2">
        <f t="shared" si="12"/>
        <v>38525.78052</v>
      </c>
      <c r="H1064" s="2">
        <f t="shared" si="11"/>
        <v>0.61999999999534339</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222701.01</v>
      </c>
      <c r="D1065" s="1">
        <f>BILANCA!E87</f>
        <v>234513.67</v>
      </c>
      <c r="E1065" s="1">
        <v>0</v>
      </c>
      <c r="F1065" s="1">
        <v>0</v>
      </c>
      <c r="G1065" s="2">
        <f t="shared" si="12"/>
        <v>56721.724700000006</v>
      </c>
      <c r="H1065" s="2">
        <f t="shared" si="11"/>
        <v>0.33999999999650754</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222701.01</v>
      </c>
      <c r="D1066" s="1">
        <f>BILANCA!E88</f>
        <v>234513.67</v>
      </c>
      <c r="E1066" s="1">
        <v>0</v>
      </c>
      <c r="F1066" s="1">
        <v>0</v>
      </c>
      <c r="G1066" s="2">
        <f t="shared" si="12"/>
        <v>57413.453050000004</v>
      </c>
      <c r="H1066" s="2">
        <f t="shared" si="11"/>
        <v>0.33999999999650754</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222701.01</v>
      </c>
      <c r="D1067" s="1">
        <f>BILANCA!E89</f>
        <v>234513.67</v>
      </c>
      <c r="E1067" s="1">
        <v>0</v>
      </c>
      <c r="F1067" s="1">
        <v>0</v>
      </c>
      <c r="G1067" s="2">
        <f t="shared" si="12"/>
        <v>58105.181400000001</v>
      </c>
      <c r="H1067" s="2">
        <f t="shared" si="11"/>
        <v>0.33999999999650754</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12"/>
        <v>0</v>
      </c>
      <c r="H1068" s="2">
        <f t="shared" ref="H1068:H1337" si="1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12"/>
        <v>0</v>
      </c>
      <c r="H1069" s="2">
        <f t="shared" si="1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12"/>
        <v>0</v>
      </c>
      <c r="H1070" s="2">
        <f t="shared" si="1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12"/>
        <v>0</v>
      </c>
      <c r="H1071" s="2">
        <f t="shared" si="1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12"/>
        <v>0</v>
      </c>
      <c r="H1072" s="2">
        <f t="shared" si="1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12"/>
        <v>0</v>
      </c>
      <c r="H1073" s="2">
        <f t="shared" si="1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12"/>
        <v>0</v>
      </c>
      <c r="H1074" s="2">
        <f t="shared" si="1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12"/>
        <v>0</v>
      </c>
      <c r="H1075" s="2">
        <f t="shared" si="1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12"/>
        <v>0</v>
      </c>
      <c r="H1076" s="2">
        <f t="shared" si="1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12"/>
        <v>0</v>
      </c>
      <c r="H1077" s="2">
        <f t="shared" si="1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12"/>
        <v>0</v>
      </c>
      <c r="H1078" s="2">
        <f t="shared" si="1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12"/>
        <v>0</v>
      </c>
      <c r="H1079" s="2">
        <f t="shared" si="1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12"/>
        <v>0</v>
      </c>
      <c r="H1080" s="2">
        <f t="shared" si="1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12"/>
        <v>0</v>
      </c>
      <c r="H1081" s="2">
        <f t="shared" si="1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12"/>
        <v>0</v>
      </c>
      <c r="H1082" s="2">
        <f t="shared" si="1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12"/>
        <v>0</v>
      </c>
      <c r="H1083" s="2">
        <f t="shared" si="1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12"/>
        <v>0</v>
      </c>
      <c r="H1084" s="2">
        <f t="shared" si="1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12"/>
        <v>0</v>
      </c>
      <c r="H1085" s="2">
        <f t="shared" si="1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12"/>
        <v>0</v>
      </c>
      <c r="H1086" s="2">
        <f t="shared" si="1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12"/>
        <v>0</v>
      </c>
      <c r="H1087" s="2">
        <f t="shared" si="1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12"/>
        <v>0</v>
      </c>
      <c r="H1088" s="2">
        <f t="shared" si="1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12"/>
        <v>0</v>
      </c>
      <c r="H1089" s="2">
        <f t="shared" si="1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12"/>
        <v>0</v>
      </c>
      <c r="H1090" s="2">
        <f t="shared" si="1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12"/>
        <v>0</v>
      </c>
      <c r="H1091" s="2">
        <f t="shared" si="1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12"/>
        <v>0</v>
      </c>
      <c r="H1092" s="2">
        <f t="shared" si="1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12"/>
        <v>0</v>
      </c>
      <c r="H1093" s="2">
        <f t="shared" si="1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12"/>
        <v>0</v>
      </c>
      <c r="H1094" s="2">
        <f t="shared" si="1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12"/>
        <v>0</v>
      </c>
      <c r="H1095" s="2">
        <f t="shared" si="1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12"/>
        <v>0</v>
      </c>
      <c r="H1096" s="2">
        <f t="shared" si="1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12"/>
        <v>0</v>
      </c>
      <c r="H1097" s="2">
        <f t="shared" si="1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12"/>
        <v>0</v>
      </c>
      <c r="H1098" s="2">
        <f t="shared" si="1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12"/>
        <v>0</v>
      </c>
      <c r="H1099" s="2">
        <f t="shared" si="1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12"/>
        <v>0</v>
      </c>
      <c r="H1100" s="2">
        <f t="shared" si="1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12"/>
        <v>0</v>
      </c>
      <c r="H1101" s="2">
        <f t="shared" si="1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12"/>
        <v>0</v>
      </c>
      <c r="H1102" s="2">
        <f t="shared" si="1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12"/>
        <v>0</v>
      </c>
      <c r="H1103" s="2">
        <f t="shared" si="1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12"/>
        <v>0</v>
      </c>
      <c r="H1104" s="2">
        <f t="shared" si="1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12"/>
        <v>0</v>
      </c>
      <c r="H1105" s="2">
        <f t="shared" si="1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12"/>
        <v>0</v>
      </c>
      <c r="H1106" s="2">
        <f t="shared" si="1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12"/>
        <v>0</v>
      </c>
      <c r="H1107" s="2">
        <f t="shared" si="1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12"/>
        <v>0</v>
      </c>
      <c r="H1108" s="2">
        <f t="shared" si="1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12"/>
        <v>0</v>
      </c>
      <c r="H1109" s="2">
        <f t="shared" si="1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12"/>
        <v>0</v>
      </c>
      <c r="H1110" s="2">
        <f t="shared" si="1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12"/>
        <v>0</v>
      </c>
      <c r="H1111" s="2">
        <f t="shared" si="1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14614864.949999999</v>
      </c>
      <c r="D1112" s="1">
        <f>BILANCA!E134</f>
        <v>14614864.960000001</v>
      </c>
      <c r="E1112" s="1">
        <v>0</v>
      </c>
      <c r="F1112" s="1">
        <v>0</v>
      </c>
      <c r="G1112" s="2">
        <f t="shared" si="12"/>
        <v>5655952.7382300003</v>
      </c>
      <c r="H1112" s="2">
        <f t="shared" si="13"/>
        <v>8.9999999850988388E-2</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14614864.949999999</v>
      </c>
      <c r="D1113" s="1">
        <f>BILANCA!E135</f>
        <v>14614864.960000001</v>
      </c>
      <c r="E1113" s="1">
        <v>0</v>
      </c>
      <c r="F1113" s="1">
        <v>0</v>
      </c>
      <c r="G1113" s="2">
        <f t="shared" si="12"/>
        <v>5699797.3331000004</v>
      </c>
      <c r="H1113" s="2">
        <f t="shared" si="13"/>
        <v>8.9999999850988388E-2</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12"/>
        <v>0</v>
      </c>
      <c r="H1114" s="2">
        <f t="shared" si="1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12"/>
        <v>0</v>
      </c>
      <c r="H1115" s="2">
        <f t="shared" si="1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12"/>
        <v>0</v>
      </c>
      <c r="H1116" s="2">
        <f t="shared" si="1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14614864.949999999</v>
      </c>
      <c r="D1117" s="1">
        <f>BILANCA!E139</f>
        <v>14614864.960000001</v>
      </c>
      <c r="E1117" s="1">
        <v>0</v>
      </c>
      <c r="F1117" s="1">
        <v>0</v>
      </c>
      <c r="G1117" s="2">
        <f t="shared" si="12"/>
        <v>5875175.712580001</v>
      </c>
      <c r="H1117" s="2">
        <f t="shared" si="13"/>
        <v>8.9999999850988388E-2</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12"/>
        <v>0</v>
      </c>
      <c r="H1118" s="2">
        <f t="shared" si="1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12"/>
        <v>0</v>
      </c>
      <c r="H1119" s="2">
        <f t="shared" si="1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12"/>
        <v>0</v>
      </c>
      <c r="H1120" s="2">
        <f t="shared" si="1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12"/>
        <v>0</v>
      </c>
      <c r="H1121" s="2">
        <f t="shared" si="1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12"/>
        <v>0</v>
      </c>
      <c r="H1122" s="2">
        <f t="shared" si="1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12"/>
        <v>0</v>
      </c>
      <c r="H1123" s="2">
        <f t="shared" si="1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9526276.6199999973</v>
      </c>
      <c r="D1124" s="1">
        <f>BILANCA!E146</f>
        <v>9316952.4399999976</v>
      </c>
      <c r="E1124" s="1">
        <v>0</v>
      </c>
      <c r="F1124" s="1">
        <v>0</v>
      </c>
      <c r="G1124" s="2">
        <f t="shared" si="12"/>
        <v>3970585.5914999987</v>
      </c>
      <c r="H1124" s="2">
        <f t="shared" si="13"/>
        <v>0.82000000029802322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223525.95</v>
      </c>
      <c r="D1125" s="1">
        <f>BILANCA!E147</f>
        <v>187614.84</v>
      </c>
      <c r="E1125" s="1">
        <v>0</v>
      </c>
      <c r="F1125" s="1">
        <v>0</v>
      </c>
      <c r="G1125" s="2">
        <f t="shared" si="12"/>
        <v>85023.299459999995</v>
      </c>
      <c r="H1125" s="2">
        <f t="shared" si="13"/>
        <v>0.20999999999185093</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12"/>
        <v>0</v>
      </c>
      <c r="H1126" s="2">
        <f t="shared" si="1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8945645.9299999997</v>
      </c>
      <c r="D1127" s="1">
        <f>BILANCA!E149</f>
        <v>8878204.6999999993</v>
      </c>
      <c r="E1127" s="1">
        <v>0</v>
      </c>
      <c r="F1127" s="1">
        <v>0</v>
      </c>
      <c r="G1127" s="2">
        <f t="shared" si="12"/>
        <v>3845095.9675199995</v>
      </c>
      <c r="H1127" s="2">
        <f t="shared" si="13"/>
        <v>0.37000000104308128</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12"/>
        <v>0</v>
      </c>
      <c r="H1128" s="2">
        <f t="shared" si="1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12"/>
        <v>0</v>
      </c>
      <c r="H1129" s="2">
        <f t="shared" si="1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2600070.83</v>
      </c>
      <c r="D1130" s="1">
        <f>BILANCA!E152</f>
        <v>3253794.13</v>
      </c>
      <c r="E1130" s="1">
        <v>0</v>
      </c>
      <c r="F1130" s="1">
        <v>0</v>
      </c>
      <c r="G1130" s="2">
        <f t="shared" si="12"/>
        <v>1338825.8862299998</v>
      </c>
      <c r="H1130" s="2">
        <f t="shared" si="13"/>
        <v>0.29999999981373549</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71167.960000000006</v>
      </c>
      <c r="D1131" s="1">
        <f>BILANCA!E153</f>
        <v>0</v>
      </c>
      <c r="E1131" s="1">
        <v>0</v>
      </c>
      <c r="F1131" s="1">
        <v>0</v>
      </c>
      <c r="G1131" s="2">
        <f t="shared" si="12"/>
        <v>10532.85808</v>
      </c>
      <c r="H1131" s="2">
        <f t="shared" si="13"/>
        <v>3.9999999993597157E-2</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12"/>
        <v>0</v>
      </c>
      <c r="H1132" s="2">
        <f t="shared" si="1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28641.54</v>
      </c>
      <c r="D1133" s="1">
        <f>BILANCA!E155</f>
        <v>23694.69</v>
      </c>
      <c r="E1133" s="1">
        <v>0</v>
      </c>
      <c r="F1133" s="1">
        <v>0</v>
      </c>
      <c r="G1133" s="2">
        <f t="shared" si="12"/>
        <v>11404.637999999999</v>
      </c>
      <c r="H1133" s="2">
        <f t="shared" si="13"/>
        <v>0.77000000000043656</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6245765.5999999996</v>
      </c>
      <c r="D1135" s="1">
        <f>BILANCA!E157</f>
        <v>5600715.8799999999</v>
      </c>
      <c r="E1135" s="1">
        <v>0</v>
      </c>
      <c r="F1135" s="1">
        <v>0</v>
      </c>
      <c r="G1135" s="2">
        <f t="shared" si="12"/>
        <v>2651973.9987199996</v>
      </c>
      <c r="H1135" s="2">
        <f t="shared" si="13"/>
        <v>0.52000000048428774</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143793.51</v>
      </c>
      <c r="D1136" s="1">
        <f>BILANCA!E158</f>
        <v>112911.07</v>
      </c>
      <c r="E1136" s="1">
        <v>0</v>
      </c>
      <c r="F1136" s="1">
        <v>0</v>
      </c>
      <c r="G1136" s="2">
        <f t="shared" si="12"/>
        <v>56551.194450000003</v>
      </c>
      <c r="H1136" s="2">
        <f t="shared" si="13"/>
        <v>0.55999999999767169</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631389.72</v>
      </c>
      <c r="D1137" s="1">
        <f>BILANCA!E159</f>
        <v>633068.96</v>
      </c>
      <c r="E1137" s="1">
        <v>0</v>
      </c>
      <c r="F1137" s="1">
        <v>0</v>
      </c>
      <c r="G1137" s="2">
        <f t="shared" si="12"/>
        <v>292219.25656000001</v>
      </c>
      <c r="H1137" s="2">
        <f t="shared" si="13"/>
        <v>0.32000000006519258</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26846.39</v>
      </c>
      <c r="D1138" s="1">
        <f>BILANCA!E160</f>
        <v>21660.71</v>
      </c>
      <c r="E1138" s="1">
        <v>0</v>
      </c>
      <c r="F1138" s="1">
        <v>0</v>
      </c>
      <c r="G1138" s="2">
        <f t="shared" si="12"/>
        <v>10876.010549999999</v>
      </c>
      <c r="H1138" s="2">
        <f t="shared" si="13"/>
        <v>0.68000000000029104</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20688.11</v>
      </c>
      <c r="D1139" s="1">
        <f>BILANCA!E161</f>
        <v>9749.4500000000007</v>
      </c>
      <c r="E1139" s="1">
        <v>0</v>
      </c>
      <c r="F1139" s="1">
        <v>0</v>
      </c>
      <c r="G1139" s="2">
        <f t="shared" si="12"/>
        <v>6269.1735600000011</v>
      </c>
      <c r="H1139" s="2">
        <f t="shared" si="13"/>
        <v>0.56000000000130967</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162735.31</v>
      </c>
      <c r="D1140" s="1">
        <f>BILANCA!E162</f>
        <v>170271.67</v>
      </c>
      <c r="E1140" s="1">
        <v>0</v>
      </c>
      <c r="F1140" s="1">
        <v>0</v>
      </c>
      <c r="G1140" s="2">
        <f t="shared" si="12"/>
        <v>79014.748049999995</v>
      </c>
      <c r="H1140" s="2">
        <f t="shared" si="13"/>
        <v>0.63999999998486601</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628348.30000000005</v>
      </c>
      <c r="D1141" s="1">
        <f>BILANCA!E163</f>
        <v>696528.96</v>
      </c>
      <c r="E1141" s="1">
        <v>0</v>
      </c>
      <c r="F1141" s="1">
        <v>0</v>
      </c>
      <c r="G1141" s="2">
        <f t="shared" si="12"/>
        <v>319382.18276</v>
      </c>
      <c r="H1141" s="2">
        <f t="shared" si="13"/>
        <v>0.34000000008381903</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263034.02999999997</v>
      </c>
      <c r="D1142" s="1">
        <f>BILANCA!E164</f>
        <v>151256.33000000002</v>
      </c>
      <c r="E1142" s="1">
        <v>0</v>
      </c>
      <c r="F1142" s="1">
        <v>0</v>
      </c>
      <c r="G1142" s="2">
        <f t="shared" si="12"/>
        <v>89921.923710000003</v>
      </c>
      <c r="H1142" s="2">
        <f t="shared" si="13"/>
        <v>0.35999999998603016</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81261.66</v>
      </c>
      <c r="D1143" s="1">
        <f>BILANCA!E165</f>
        <v>46623.1</v>
      </c>
      <c r="E1143" s="1">
        <v>0</v>
      </c>
      <c r="F1143" s="1">
        <v>0</v>
      </c>
      <c r="G1143" s="2">
        <f t="shared" si="12"/>
        <v>27921.257600000001</v>
      </c>
      <c r="H1143" s="2">
        <f t="shared" si="13"/>
        <v>0.43999999999505235</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260914.05</v>
      </c>
      <c r="D1144" s="1">
        <f>BILANCA!E166</f>
        <v>200749.81</v>
      </c>
      <c r="E1144" s="1">
        <v>0</v>
      </c>
      <c r="F1144" s="1">
        <v>0</v>
      </c>
      <c r="G1144" s="2">
        <f t="shared" si="12"/>
        <v>106648.60086999999</v>
      </c>
      <c r="H1144" s="2">
        <f t="shared" si="13"/>
        <v>0.23999999999068677</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12"/>
        <v>0</v>
      </c>
      <c r="H1145" s="2">
        <f t="shared" si="1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12"/>
        <v>0</v>
      </c>
      <c r="H1146" s="2">
        <f t="shared" si="1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79141.679999999993</v>
      </c>
      <c r="D1147" s="1">
        <f>BILANCA!E169</f>
        <v>96116.58</v>
      </c>
      <c r="E1147" s="1">
        <v>0</v>
      </c>
      <c r="F1147" s="1">
        <v>0</v>
      </c>
      <c r="G1147" s="2">
        <f t="shared" si="12"/>
        <v>44505.473760000001</v>
      </c>
      <c r="H1147" s="2">
        <f t="shared" si="13"/>
        <v>0.74000000000523869</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413769.96</v>
      </c>
      <c r="D1148" s="1">
        <f>BILANCA!E170</f>
        <v>498217.98</v>
      </c>
      <c r="E1148" s="1">
        <v>0</v>
      </c>
      <c r="F1148" s="1">
        <v>0</v>
      </c>
      <c r="G1148" s="2">
        <f t="shared" si="12"/>
        <v>232683.9768</v>
      </c>
      <c r="H1148" s="2">
        <f t="shared" si="13"/>
        <v>5.9999999997671694E-2</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3265</v>
      </c>
      <c r="D1149" s="1">
        <f>BILANCA!E171</f>
        <v>2012.06</v>
      </c>
      <c r="E1149" s="1">
        <v>0</v>
      </c>
      <c r="F1149" s="1">
        <v>0</v>
      </c>
      <c r="G1149" s="2">
        <f t="shared" si="12"/>
        <v>1209.9939199999999</v>
      </c>
      <c r="H1149" s="2">
        <f t="shared" si="13"/>
        <v>5.999999999994543E-2</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12"/>
        <v>0</v>
      </c>
      <c r="H1150" s="2">
        <f t="shared" si="1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410504.96000000002</v>
      </c>
      <c r="D1151" s="1">
        <f>BILANCA!E173</f>
        <v>496205.92</v>
      </c>
      <c r="E1151" s="1">
        <v>0</v>
      </c>
      <c r="F1151" s="1">
        <v>0</v>
      </c>
      <c r="G1151" s="2">
        <f t="shared" si="12"/>
        <v>235690.02240000002</v>
      </c>
      <c r="H1151" s="2">
        <f t="shared" si="13"/>
        <v>0.11999999999534339</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157785525.78</v>
      </c>
      <c r="D1152" s="1">
        <f>BILANCA!E175</f>
        <v>160007049.01999998</v>
      </c>
      <c r="E1152" s="1">
        <v>0</v>
      </c>
      <c r="F1152" s="1">
        <v>0</v>
      </c>
      <c r="G1152" s="2">
        <f t="shared" si="12"/>
        <v>80748136.425579995</v>
      </c>
      <c r="H1152" s="2">
        <f t="shared" si="13"/>
        <v>0.23999997973442078</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2298147.4700000002</v>
      </c>
      <c r="D1153" s="1">
        <f>BILANCA!E176</f>
        <v>2682641.7200000002</v>
      </c>
      <c r="E1153" s="1">
        <v>0</v>
      </c>
      <c r="F1153" s="1">
        <v>0</v>
      </c>
      <c r="G1153" s="2">
        <f t="shared" si="12"/>
        <v>1302783.2547000002</v>
      </c>
      <c r="H1153" s="2">
        <f t="shared" si="13"/>
        <v>0.75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2172624.6100000003</v>
      </c>
      <c r="D1154" s="1">
        <f>BILANCA!E177</f>
        <v>2507718.67</v>
      </c>
      <c r="E1154" s="1">
        <v>0</v>
      </c>
      <c r="F1154" s="1">
        <v>0</v>
      </c>
      <c r="G1154" s="2">
        <f t="shared" si="12"/>
        <v>1229158.59345</v>
      </c>
      <c r="H1154" s="2">
        <f t="shared" si="13"/>
        <v>0.71999999973922968</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942922.71</v>
      </c>
      <c r="D1155" s="1">
        <f>BILANCA!E178</f>
        <v>1048588.8400000001</v>
      </c>
      <c r="E1155" s="1">
        <v>0</v>
      </c>
      <c r="F1155" s="1">
        <v>0</v>
      </c>
      <c r="G1155" s="2">
        <f t="shared" si="12"/>
        <v>522897.26707999996</v>
      </c>
      <c r="H1155" s="2">
        <f t="shared" si="13"/>
        <v>0.44999999995343387</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665804.64</v>
      </c>
      <c r="D1156" s="1">
        <f>BILANCA!E179</f>
        <v>971787.78</v>
      </c>
      <c r="E1156" s="1">
        <v>0</v>
      </c>
      <c r="F1156" s="1">
        <v>0</v>
      </c>
      <c r="G1156" s="2">
        <f t="shared" si="12"/>
        <v>451422.7746</v>
      </c>
      <c r="H1156" s="2">
        <f t="shared" si="13"/>
        <v>0.57999999995809048</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2692.1</v>
      </c>
      <c r="D1157" s="1">
        <f>BILANCA!E180</f>
        <v>8273.9599999999991</v>
      </c>
      <c r="E1157" s="1">
        <v>0</v>
      </c>
      <c r="F1157" s="1">
        <v>0</v>
      </c>
      <c r="G1157" s="2">
        <f t="shared" si="12"/>
        <v>3347.7634799999996</v>
      </c>
      <c r="H1157" s="2">
        <f t="shared" si="13"/>
        <v>0.14000000000078217</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9.9499999999999993</v>
      </c>
      <c r="D1158" s="1">
        <f>BILANCA!E181</f>
        <v>0</v>
      </c>
      <c r="E1158" s="1">
        <v>0</v>
      </c>
      <c r="F1158" s="1">
        <v>0</v>
      </c>
      <c r="G1158" s="2">
        <f t="shared" si="12"/>
        <v>1.7412499999999997</v>
      </c>
      <c r="H1158" s="2">
        <f t="shared" si="13"/>
        <v>5.0000000000000711E-2</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12"/>
        <v>0</v>
      </c>
      <c r="H1159" s="2">
        <f t="shared" si="1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2682.15</v>
      </c>
      <c r="D1160" s="1">
        <f>BILANCA!E183</f>
        <v>8273.9599999999991</v>
      </c>
      <c r="E1160" s="1">
        <v>0</v>
      </c>
      <c r="F1160" s="1">
        <v>0</v>
      </c>
      <c r="G1160" s="2">
        <f t="shared" si="12"/>
        <v>3403.7223899999995</v>
      </c>
      <c r="H1160" s="2">
        <f t="shared" si="13"/>
        <v>0.19000000000096406</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13782.33</v>
      </c>
      <c r="D1161" s="1">
        <f>BILANCA!E184</f>
        <v>26812.57</v>
      </c>
      <c r="E1161" s="1">
        <v>0</v>
      </c>
      <c r="F1161" s="1">
        <v>0</v>
      </c>
      <c r="G1161" s="2">
        <f t="shared" si="12"/>
        <v>11998.52966</v>
      </c>
      <c r="H1161" s="2">
        <f t="shared" si="13"/>
        <v>0.76000000000021828</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107785.47</v>
      </c>
      <c r="D1163" s="1">
        <f>BILANCA!E186</f>
        <v>19060.45</v>
      </c>
      <c r="E1163" s="1">
        <v>0</v>
      </c>
      <c r="F1163" s="1">
        <v>0</v>
      </c>
      <c r="G1163" s="2">
        <f t="shared" si="12"/>
        <v>26263.1466</v>
      </c>
      <c r="H1163" s="2">
        <f t="shared" si="13"/>
        <v>0.92000000000189175</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3009.42</v>
      </c>
      <c r="D1164" s="1">
        <f>BILANCA!E187</f>
        <v>1430.01</v>
      </c>
      <c r="E1164" s="1">
        <v>0</v>
      </c>
      <c r="F1164" s="1">
        <v>0</v>
      </c>
      <c r="G1164" s="2">
        <f t="shared" si="12"/>
        <v>1062.3686399999999</v>
      </c>
      <c r="H1164" s="2">
        <f t="shared" si="13"/>
        <v>0.43000000000006366</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436627.94</v>
      </c>
      <c r="D1165" s="1">
        <f>BILANCA!E188</f>
        <v>431765.06</v>
      </c>
      <c r="E1165" s="1">
        <v>0</v>
      </c>
      <c r="F1165" s="1">
        <v>0</v>
      </c>
      <c r="G1165" s="2">
        <f t="shared" si="12"/>
        <v>236628.76691999999</v>
      </c>
      <c r="H1165" s="2">
        <f t="shared" si="13"/>
        <v>0.11999999999534339</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11271.93</v>
      </c>
      <c r="D1166" s="1">
        <f>BILANCA!E189</f>
        <v>92123.5</v>
      </c>
      <c r="E1166" s="1">
        <v>0</v>
      </c>
      <c r="F1166" s="1">
        <v>0</v>
      </c>
      <c r="G1166" s="2">
        <f t="shared" si="12"/>
        <v>35779.964189999999</v>
      </c>
      <c r="H1166" s="2">
        <f t="shared" si="13"/>
        <v>0.56999999999970896</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12"/>
        <v>0</v>
      </c>
      <c r="H1167" s="2">
        <f t="shared" si="1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12"/>
        <v>0</v>
      </c>
      <c r="H1168" s="2">
        <f t="shared" si="1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12"/>
        <v>0</v>
      </c>
      <c r="H1169" s="2">
        <f t="shared" si="1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12"/>
        <v>0</v>
      </c>
      <c r="H1170" s="2">
        <f t="shared" si="1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12"/>
        <v>0</v>
      </c>
      <c r="H1171" s="2">
        <f t="shared" si="1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12"/>
        <v>0</v>
      </c>
      <c r="H1172" s="2">
        <f t="shared" si="1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12"/>
        <v>0</v>
      </c>
      <c r="H1173" s="2">
        <f t="shared" si="1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12"/>
        <v>0</v>
      </c>
      <c r="H1174" s="2">
        <f t="shared" si="1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12"/>
        <v>0</v>
      </c>
      <c r="H1175" s="2">
        <f t="shared" si="1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12"/>
        <v>0</v>
      </c>
      <c r="H1176" s="2">
        <f t="shared" si="1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12"/>
        <v>0</v>
      </c>
      <c r="H1177" s="2">
        <f t="shared" si="1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12"/>
        <v>0</v>
      </c>
      <c r="H1178" s="2">
        <f t="shared" si="1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12"/>
        <v>0</v>
      </c>
      <c r="H1179" s="2">
        <f t="shared" si="1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12"/>
        <v>0</v>
      </c>
      <c r="H1180" s="2">
        <f t="shared" si="1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12"/>
        <v>0</v>
      </c>
      <c r="H1181" s="2">
        <f t="shared" si="1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12"/>
        <v>0</v>
      </c>
      <c r="H1182" s="2">
        <f t="shared" si="1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44062.36</v>
      </c>
      <c r="D1183" s="1">
        <f>BILANCA!E206</f>
        <v>21798.74</v>
      </c>
      <c r="E1183" s="1">
        <v>0</v>
      </c>
      <c r="F1183" s="1">
        <v>0</v>
      </c>
      <c r="G1183" s="2">
        <f t="shared" si="12"/>
        <v>17531.968000000001</v>
      </c>
      <c r="H1183" s="2">
        <f t="shared" si="13"/>
        <v>0.61999999999898137</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44062.36</v>
      </c>
      <c r="D1184" s="1">
        <f>BILANCA!E207</f>
        <v>21798.74</v>
      </c>
      <c r="E1184" s="1">
        <v>0</v>
      </c>
      <c r="F1184" s="1">
        <v>0</v>
      </c>
      <c r="G1184" s="2">
        <f t="shared" si="12"/>
        <v>17619.627840000001</v>
      </c>
      <c r="H1184" s="2">
        <f t="shared" si="13"/>
        <v>0.61999999999898137</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12"/>
        <v>0</v>
      </c>
      <c r="H1185" s="2">
        <f t="shared" si="1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12"/>
        <v>0</v>
      </c>
      <c r="H1186" s="2">
        <f t="shared" si="1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12"/>
        <v>0</v>
      </c>
      <c r="H1187" s="2">
        <f t="shared" si="1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12"/>
        <v>0</v>
      </c>
      <c r="H1188" s="2">
        <f t="shared" si="1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12"/>
        <v>0</v>
      </c>
      <c r="H1189" s="2">
        <f t="shared" si="1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12"/>
        <v>0</v>
      </c>
      <c r="H1190" s="2">
        <f t="shared" si="1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12"/>
        <v>0</v>
      </c>
      <c r="H1191" s="2">
        <f t="shared" si="1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44062.36</v>
      </c>
      <c r="D1192" s="1">
        <f>BILANCA!E215</f>
        <v>21798.74</v>
      </c>
      <c r="E1192" s="1">
        <v>0</v>
      </c>
      <c r="F1192" s="1">
        <v>0</v>
      </c>
      <c r="G1192" s="2">
        <f t="shared" si="12"/>
        <v>18320.906559999999</v>
      </c>
      <c r="H1192" s="2">
        <f t="shared" si="13"/>
        <v>0.61999999999898137</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12"/>
        <v>0</v>
      </c>
      <c r="H1193" s="2">
        <f t="shared" si="1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12"/>
        <v>0</v>
      </c>
      <c r="H1194" s="2">
        <f t="shared" si="1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12"/>
        <v>0</v>
      </c>
      <c r="H1195" s="2">
        <f t="shared" si="1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12"/>
        <v>0</v>
      </c>
      <c r="H1196" s="2">
        <f t="shared" si="1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12"/>
        <v>0</v>
      </c>
      <c r="H1197" s="2">
        <f t="shared" si="1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12"/>
        <v>0</v>
      </c>
      <c r="H1198" s="2">
        <f t="shared" si="1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12"/>
        <v>0</v>
      </c>
      <c r="H1199" s="2">
        <f t="shared" si="1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12"/>
        <v>0</v>
      </c>
      <c r="H1200" s="2">
        <f t="shared" si="1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12"/>
        <v>0</v>
      </c>
      <c r="H1201" s="2">
        <f t="shared" si="1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12"/>
        <v>0</v>
      </c>
      <c r="H1202" s="2">
        <f t="shared" si="1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12"/>
        <v>0</v>
      </c>
      <c r="H1203" s="2">
        <f t="shared" si="1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12"/>
        <v>0</v>
      </c>
      <c r="H1204" s="2">
        <f t="shared" si="1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12"/>
        <v>0</v>
      </c>
      <c r="H1205" s="2">
        <f t="shared" si="1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12"/>
        <v>0</v>
      </c>
      <c r="H1206" s="2">
        <f t="shared" si="1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12"/>
        <v>0</v>
      </c>
      <c r="H1207" s="2">
        <f t="shared" si="1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12"/>
        <v>0</v>
      </c>
      <c r="H1208" s="2">
        <f t="shared" si="1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12"/>
        <v>0</v>
      </c>
      <c r="H1209" s="2">
        <f t="shared" si="1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12"/>
        <v>0</v>
      </c>
      <c r="H1210" s="2">
        <f t="shared" si="1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70188.570000000007</v>
      </c>
      <c r="D1211" s="1">
        <f>BILANCA!E234</f>
        <v>61000.81</v>
      </c>
      <c r="E1211" s="1">
        <v>0</v>
      </c>
      <c r="F1211" s="1">
        <v>0</v>
      </c>
      <c r="G1211" s="2">
        <f t="shared" si="12"/>
        <v>43819.363320000004</v>
      </c>
      <c r="H1211" s="2">
        <f t="shared" si="13"/>
        <v>0.61999999999534339</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10509.28</v>
      </c>
      <c r="D1212" s="1">
        <f>BILANCA!E235</f>
        <v>900</v>
      </c>
      <c r="E1212" s="1">
        <v>0</v>
      </c>
      <c r="F1212" s="1">
        <v>0</v>
      </c>
      <c r="G1212" s="2">
        <f t="shared" si="12"/>
        <v>2818.82512</v>
      </c>
      <c r="H1212" s="2">
        <f t="shared" si="13"/>
        <v>0.28000000000065484</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59679.29</v>
      </c>
      <c r="D1213" s="1">
        <f>BILANCA!E236</f>
        <v>60100.81</v>
      </c>
      <c r="E1213" s="1">
        <v>0</v>
      </c>
      <c r="F1213" s="1">
        <v>0</v>
      </c>
      <c r="G1213" s="2">
        <f t="shared" si="12"/>
        <v>41372.609299999996</v>
      </c>
      <c r="H1213" s="2">
        <f t="shared" si="13"/>
        <v>0.48000000000320142</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155487378.31</v>
      </c>
      <c r="D1214" s="1">
        <f>BILANCA!E237</f>
        <v>157324407.29999998</v>
      </c>
      <c r="E1214" s="1">
        <v>0</v>
      </c>
      <c r="F1214" s="1">
        <v>0</v>
      </c>
      <c r="G1214" s="2">
        <f t="shared" si="12"/>
        <v>108601460.56220999</v>
      </c>
      <c r="H1214" s="2">
        <f t="shared" si="13"/>
        <v>0.60999998450279236</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137371356.19999999</v>
      </c>
      <c r="D1215" s="1">
        <f>BILANCA!E238</f>
        <v>140816661.66</v>
      </c>
      <c r="E1215" s="1">
        <v>0</v>
      </c>
      <c r="F1215" s="1">
        <v>0</v>
      </c>
      <c r="G1215" s="2">
        <f t="shared" si="12"/>
        <v>97209085.648640007</v>
      </c>
      <c r="H1215" s="2">
        <f t="shared" si="13"/>
        <v>0.53999999165534973</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137415418.56</v>
      </c>
      <c r="D1216" s="1">
        <f>BILANCA!E239</f>
        <v>140838460.40000001</v>
      </c>
      <c r="E1216" s="1">
        <v>0</v>
      </c>
      <c r="F1216" s="1">
        <v>0</v>
      </c>
      <c r="G1216" s="2">
        <f t="shared" si="12"/>
        <v>97648515.070880011</v>
      </c>
      <c r="H1216" s="2">
        <f t="shared" si="13"/>
        <v>0.84000000357627869</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71102197.099999994</v>
      </c>
      <c r="D1217" s="1">
        <f>BILANCA!E240</f>
        <v>73352528.590000004</v>
      </c>
      <c r="E1217" s="1">
        <v>0</v>
      </c>
      <c r="F1217" s="1">
        <v>0</v>
      </c>
      <c r="G1217" s="2">
        <f t="shared" si="12"/>
        <v>50966897.50152</v>
      </c>
      <c r="H1217" s="2">
        <f t="shared" si="13"/>
        <v>0.50999999046325684</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66313221.460000001</v>
      </c>
      <c r="D1218" s="1">
        <f>BILANCA!E241</f>
        <v>67485931.810000002</v>
      </c>
      <c r="E1218" s="1">
        <v>0</v>
      </c>
      <c r="F1218" s="1">
        <v>0</v>
      </c>
      <c r="G1218" s="2">
        <f t="shared" si="12"/>
        <v>47301994.993799999</v>
      </c>
      <c r="H1218" s="2">
        <f t="shared" si="13"/>
        <v>0.64999999850988388</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44062.36</v>
      </c>
      <c r="D1219" s="1">
        <f>BILANCA!E242</f>
        <v>21798.74</v>
      </c>
      <c r="E1219" s="1">
        <v>0</v>
      </c>
      <c r="F1219" s="1">
        <v>0</v>
      </c>
      <c r="G1219" s="2">
        <f t="shared" si="12"/>
        <v>20687.722239999999</v>
      </c>
      <c r="H1219" s="2">
        <f t="shared" si="13"/>
        <v>0.61999999999898137</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44062.36</v>
      </c>
      <c r="D1220" s="1">
        <f>BILANCA!E243</f>
        <v>21798.74</v>
      </c>
      <c r="E1220" s="1">
        <v>0</v>
      </c>
      <c r="F1220" s="1">
        <v>0</v>
      </c>
      <c r="G1220" s="2">
        <f t="shared" si="12"/>
        <v>20775.382079999999</v>
      </c>
      <c r="H1220" s="2">
        <f t="shared" si="13"/>
        <v>0.61999999999898137</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12"/>
        <v>0</v>
      </c>
      <c r="H1221" s="2">
        <f t="shared" si="1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8266355.299999997</v>
      </c>
      <c r="D1222" s="1">
        <f>BILANCA!E245</f>
        <v>6928148.8500000015</v>
      </c>
      <c r="E1222" s="1">
        <v>0</v>
      </c>
      <c r="F1222" s="1">
        <v>0</v>
      </c>
      <c r="G1222" s="2">
        <f t="shared" si="12"/>
        <v>5287314.0669999998</v>
      </c>
      <c r="H1222" s="2">
        <f t="shared" si="13"/>
        <v>0.44999999552965164</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26218366.899999999</v>
      </c>
      <c r="D1223" s="1">
        <f>BILANCA!E246</f>
        <v>26371630.149999999</v>
      </c>
      <c r="E1223" s="1">
        <v>0</v>
      </c>
      <c r="F1223" s="1">
        <v>0</v>
      </c>
      <c r="G1223" s="2">
        <f t="shared" si="12"/>
        <v>18950790.527999997</v>
      </c>
      <c r="H1223" s="2">
        <f t="shared" si="13"/>
        <v>0.25</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26218366.899999999</v>
      </c>
      <c r="D1224" s="1">
        <f>BILANCA!E247</f>
        <v>26371630.149999999</v>
      </c>
      <c r="E1224" s="1">
        <v>0</v>
      </c>
      <c r="F1224" s="1">
        <v>0</v>
      </c>
      <c r="G1224" s="2">
        <f t="shared" si="12"/>
        <v>19029752.155199997</v>
      </c>
      <c r="H1224" s="2">
        <f t="shared" si="13"/>
        <v>0.25</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12"/>
        <v>0</v>
      </c>
      <c r="H1225" s="2">
        <f t="shared" si="1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12"/>
        <v>0</v>
      </c>
      <c r="H1226" s="2">
        <f t="shared" si="1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17952011.600000001</v>
      </c>
      <c r="D1227" s="1">
        <f>BILANCA!E250</f>
        <v>19443481.299999997</v>
      </c>
      <c r="E1227" s="1">
        <v>0</v>
      </c>
      <c r="F1227" s="1">
        <v>0</v>
      </c>
      <c r="G1227" s="2">
        <f t="shared" si="12"/>
        <v>13868709.704799999</v>
      </c>
      <c r="H1227" s="2">
        <f t="shared" si="13"/>
        <v>0.69999999552965164</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12"/>
        <v>0</v>
      </c>
      <c r="H1228" s="2">
        <f t="shared" si="1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17300144.530000001</v>
      </c>
      <c r="D1229" s="1">
        <f>BILANCA!E252</f>
        <v>18757397.809999999</v>
      </c>
      <c r="E1229" s="1">
        <v>0</v>
      </c>
      <c r="F1229" s="1">
        <v>0</v>
      </c>
      <c r="G1229" s="2">
        <f t="shared" si="12"/>
        <v>13484475.276900001</v>
      </c>
      <c r="H1229" s="2">
        <f t="shared" si="13"/>
        <v>0.66000000014901161</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651867.06999999995</v>
      </c>
      <c r="D1230" s="1">
        <f>BILANCA!E253</f>
        <v>686083.49</v>
      </c>
      <c r="E1230" s="1">
        <v>0</v>
      </c>
      <c r="F1230" s="1">
        <v>0</v>
      </c>
      <c r="G1230" s="2">
        <f t="shared" si="12"/>
        <v>499936.41035000002</v>
      </c>
      <c r="H1230" s="2">
        <f t="shared" si="13"/>
        <v>0.55999999993946403</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9523433.9800000004</v>
      </c>
      <c r="D1232" s="1">
        <f>BILANCA!E255</f>
        <v>9362487.1999999993</v>
      </c>
      <c r="E1232" s="1">
        <v>0</v>
      </c>
      <c r="F1232" s="1">
        <v>0</v>
      </c>
      <c r="G1232" s="2">
        <f t="shared" si="12"/>
        <v>7033853.6866199998</v>
      </c>
      <c r="H1232" s="2">
        <f t="shared" si="13"/>
        <v>0.2199999988079071</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263034.03000000003</v>
      </c>
      <c r="D1233" s="1">
        <f>BILANCA!E256</f>
        <v>151256.32999999999</v>
      </c>
      <c r="E1233" s="1">
        <v>0</v>
      </c>
      <c r="F1233" s="1">
        <v>0</v>
      </c>
      <c r="G1233" s="2">
        <f t="shared" si="12"/>
        <v>141386.67249999999</v>
      </c>
      <c r="H1233" s="2">
        <f t="shared" si="13"/>
        <v>0.36000000001513399</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63198.8</v>
      </c>
      <c r="D1234" s="1">
        <f>BILANCA!E257</f>
        <v>65853.259999999995</v>
      </c>
      <c r="E1234" s="1">
        <v>0</v>
      </c>
      <c r="F1234" s="1">
        <v>0</v>
      </c>
      <c r="G1234" s="2">
        <f t="shared" si="12"/>
        <v>48921.23532</v>
      </c>
      <c r="H1234" s="2">
        <f t="shared" si="13"/>
        <v>0.45999999999185093</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12"/>
        <v>0</v>
      </c>
      <c r="H1235" s="2">
        <f t="shared" si="1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12072356.539999999</v>
      </c>
      <c r="D1236" s="1">
        <f>BILANCA!E259</f>
        <v>17767397.989999998</v>
      </c>
      <c r="E1236" s="1">
        <v>0</v>
      </c>
      <c r="F1236" s="1">
        <v>0</v>
      </c>
      <c r="G1236" s="2">
        <f t="shared" si="12"/>
        <v>12044609.58756</v>
      </c>
      <c r="H1236" s="2">
        <f t="shared" si="13"/>
        <v>0.4700000025331974</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12072356.539999999</v>
      </c>
      <c r="D1237" s="1">
        <f>BILANCA!E260</f>
        <v>17767397.989999998</v>
      </c>
      <c r="E1237" s="1">
        <v>0</v>
      </c>
      <c r="F1237" s="1">
        <v>0</v>
      </c>
      <c r="G1237" s="2">
        <f t="shared" si="12"/>
        <v>12092216.740079999</v>
      </c>
      <c r="H1237" s="2">
        <f t="shared" si="13"/>
        <v>0.4700000025331974</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12"/>
        <v>0</v>
      </c>
      <c r="H1238" s="2">
        <f t="shared" si="1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222701.01</v>
      </c>
      <c r="D1239" s="1">
        <f>BILANCA!E263</f>
        <v>234513.67</v>
      </c>
      <c r="E1239" s="1">
        <v>0</v>
      </c>
      <c r="F1239" s="1">
        <v>0</v>
      </c>
      <c r="G1239" s="2">
        <f t="shared" si="12"/>
        <v>177082.45760000002</v>
      </c>
      <c r="H1239" s="2">
        <f t="shared" si="13"/>
        <v>0.33999999999650754</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1090228.71</v>
      </c>
      <c r="D1240" s="1">
        <f>BILANCA!E264</f>
        <v>1017798.69</v>
      </c>
      <c r="E1240" s="1">
        <v>0</v>
      </c>
      <c r="F1240" s="1">
        <v>0</v>
      </c>
      <c r="G1240" s="2">
        <f t="shared" si="12"/>
        <v>803337.30512999999</v>
      </c>
      <c r="H1240" s="2">
        <f t="shared" si="13"/>
        <v>0.60000000009313226</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9064396.2100000009</v>
      </c>
      <c r="D1241" s="1">
        <f>BILANCA!E265</f>
        <v>8995682.7100000009</v>
      </c>
      <c r="E1241" s="1">
        <v>0</v>
      </c>
      <c r="F1241" s="1">
        <v>0</v>
      </c>
      <c r="G1241" s="2">
        <f t="shared" si="12"/>
        <v>6980386.5005400013</v>
      </c>
      <c r="H1241" s="2">
        <f t="shared" si="13"/>
        <v>0.5</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144067.56</v>
      </c>
      <c r="D1242" s="1">
        <f>BILANCA!E266</f>
        <v>11738.22</v>
      </c>
      <c r="E1242" s="1">
        <v>0</v>
      </c>
      <c r="F1242" s="1">
        <v>0</v>
      </c>
      <c r="G1242" s="2">
        <f t="shared" ref="G1242:G1479" si="14">B1242/1000*C1242+B1242/500*D1242</f>
        <v>43393.896000000001</v>
      </c>
      <c r="H1242" s="2">
        <f t="shared" si="13"/>
        <v>0.66000000000167347</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198108.15</v>
      </c>
      <c r="D1243" s="1">
        <f>BILANCA!E267</f>
        <v>235634.69</v>
      </c>
      <c r="E1243" s="1">
        <v>0</v>
      </c>
      <c r="F1243" s="1">
        <v>0</v>
      </c>
      <c r="G1243" s="2">
        <f t="shared" si="14"/>
        <v>174038.15780000002</v>
      </c>
      <c r="H1243" s="2">
        <f t="shared" si="13"/>
        <v>0.45999999999185093</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64101.01</v>
      </c>
      <c r="D1244" s="1">
        <f>BILANCA!E268</f>
        <v>86168.66</v>
      </c>
      <c r="E1244" s="1">
        <v>0</v>
      </c>
      <c r="F1244" s="1">
        <v>0</v>
      </c>
      <c r="G1244" s="2">
        <f t="shared" si="14"/>
        <v>61710.404130000003</v>
      </c>
      <c r="H1244" s="2">
        <f t="shared" si="13"/>
        <v>0.34999999999854481</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10099.549999999999</v>
      </c>
      <c r="D1245" s="1">
        <f>BILANCA!E269</f>
        <v>2491.41</v>
      </c>
      <c r="E1245" s="1">
        <v>0</v>
      </c>
      <c r="F1245" s="1">
        <v>0</v>
      </c>
      <c r="G1245" s="2">
        <f t="shared" si="14"/>
        <v>3951.5809399999998</v>
      </c>
      <c r="H1245" s="2">
        <f t="shared" si="13"/>
        <v>0.86000000000058208</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14"/>
        <v>0</v>
      </c>
      <c r="H1246" s="2">
        <f t="shared" si="1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55436</v>
      </c>
      <c r="D1247" s="1">
        <f>BILANCA!E271</f>
        <v>84335.11</v>
      </c>
      <c r="E1247" s="1">
        <v>0</v>
      </c>
      <c r="F1247" s="1">
        <v>0</v>
      </c>
      <c r="G1247" s="2">
        <f t="shared" si="14"/>
        <v>59164.042079999999</v>
      </c>
      <c r="H1247" s="2">
        <f t="shared" si="13"/>
        <v>0.11000000000058208</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14"/>
        <v>0</v>
      </c>
      <c r="H1248" s="2">
        <f t="shared" si="1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14"/>
        <v>0</v>
      </c>
      <c r="H1249" s="2">
        <f t="shared" si="1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15">B1250/1000*C1250+B1250/500*D1250</f>
        <v>0</v>
      </c>
      <c r="H1250" s="2">
        <f t="shared" ref="H1250:H1261" si="1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15"/>
        <v>0</v>
      </c>
      <c r="H1251" s="2">
        <f t="shared" si="1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15"/>
        <v>0</v>
      </c>
      <c r="H1252" s="2">
        <f t="shared" si="1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15"/>
        <v>0</v>
      </c>
      <c r="H1253" s="2">
        <f t="shared" si="1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15"/>
        <v>0</v>
      </c>
      <c r="H1254" s="2">
        <f t="shared" si="1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15"/>
        <v>0</v>
      </c>
      <c r="H1255" s="2">
        <f t="shared" si="1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15"/>
        <v>0</v>
      </c>
      <c r="H1256" s="2">
        <f t="shared" si="1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15"/>
        <v>0</v>
      </c>
      <c r="H1257" s="2">
        <f t="shared" si="1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15"/>
        <v>0</v>
      </c>
      <c r="H1258" s="2">
        <f t="shared" si="1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15"/>
        <v>0</v>
      </c>
      <c r="H1259" s="2">
        <f t="shared" si="1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15"/>
        <v>0</v>
      </c>
      <c r="H1260" s="2">
        <f t="shared" si="1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15"/>
        <v>0</v>
      </c>
      <c r="H1261" s="2">
        <f t="shared" si="1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14"/>
        <v>0</v>
      </c>
      <c r="H1262" s="2">
        <f t="shared" si="1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351817.97</v>
      </c>
      <c r="D1263" s="1">
        <f>BILANCA!E287</f>
        <v>360732.86</v>
      </c>
      <c r="E1263" s="1">
        <v>0</v>
      </c>
      <c r="F1263" s="1">
        <v>0</v>
      </c>
      <c r="G1263" s="2">
        <f t="shared" si="14"/>
        <v>300519.43320000003</v>
      </c>
      <c r="H1263" s="2">
        <f t="shared" si="13"/>
        <v>0.17000000004190952</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1820806.64</v>
      </c>
      <c r="D1264" s="1">
        <f>BILANCA!E288</f>
        <v>2146985.81</v>
      </c>
      <c r="E1264" s="1">
        <v>0</v>
      </c>
      <c r="F1264" s="1">
        <v>0</v>
      </c>
      <c r="G1264" s="2">
        <f t="shared" si="14"/>
        <v>1718252.6910600001</v>
      </c>
      <c r="H1264" s="2">
        <f t="shared" si="13"/>
        <v>0.55000000004656613</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1119.27</v>
      </c>
      <c r="D1265" s="1">
        <f>BILANCA!E289</f>
        <v>46.77</v>
      </c>
      <c r="E1265" s="1">
        <v>0</v>
      </c>
      <c r="F1265" s="1">
        <v>0</v>
      </c>
      <c r="G1265" s="2">
        <f t="shared" si="14"/>
        <v>342.01241999999996</v>
      </c>
      <c r="H1265" s="2">
        <f t="shared" si="13"/>
        <v>0.49999999999997868</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10152.66</v>
      </c>
      <c r="D1266" s="1">
        <f>BILANCA!E290</f>
        <v>92076.73</v>
      </c>
      <c r="E1266" s="1">
        <v>0</v>
      </c>
      <c r="F1266" s="1">
        <v>0</v>
      </c>
      <c r="G1266" s="2">
        <f t="shared" si="14"/>
        <v>54988.631959999992</v>
      </c>
      <c r="H1266" s="2">
        <f t="shared" si="13"/>
        <v>0.61000000000422006</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14"/>
        <v>0</v>
      </c>
      <c r="H1267" s="2">
        <f t="shared" si="1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14"/>
        <v>0</v>
      </c>
      <c r="H1268" s="2">
        <f t="shared" si="1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14"/>
        <v>0</v>
      </c>
      <c r="H1269" s="2">
        <f t="shared" si="1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44062.36</v>
      </c>
      <c r="D1270" s="1">
        <f>BILANCA!E294</f>
        <v>21798.74</v>
      </c>
      <c r="E1270" s="1">
        <v>0</v>
      </c>
      <c r="F1270" s="1">
        <v>0</v>
      </c>
      <c r="G1270" s="2">
        <f t="shared" si="14"/>
        <v>25158.374080000001</v>
      </c>
      <c r="H1270" s="2">
        <f t="shared" si="13"/>
        <v>0.61999999999898137</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14"/>
        <v>0</v>
      </c>
      <c r="H1271" s="2">
        <f t="shared" si="1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14"/>
        <v>0</v>
      </c>
      <c r="H1272" s="2">
        <f t="shared" si="1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197195.44</v>
      </c>
      <c r="D1273" s="1">
        <f>BILANCA!E297</f>
        <v>204688.04</v>
      </c>
      <c r="E1273" s="1">
        <v>0</v>
      </c>
      <c r="F1273" s="1">
        <v>0</v>
      </c>
      <c r="G1273" s="2">
        <f t="shared" si="14"/>
        <v>175905.74079999997</v>
      </c>
      <c r="H1273" s="2">
        <f t="shared" si="13"/>
        <v>0.48000000001047738</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58600.4</v>
      </c>
      <c r="D1274" s="1">
        <f>BILANCA!E298</f>
        <v>59476</v>
      </c>
      <c r="E1274" s="1">
        <v>0</v>
      </c>
      <c r="F1274" s="1">
        <v>0</v>
      </c>
      <c r="G1274" s="2">
        <f t="shared" si="14"/>
        <v>51667.748399999997</v>
      </c>
      <c r="H1274" s="2">
        <f t="shared" si="13"/>
        <v>0.40000000000145519</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31853.17</v>
      </c>
      <c r="D1275" s="1">
        <f>BILANCA!E299</f>
        <v>14635.18</v>
      </c>
      <c r="E1275" s="1">
        <v>0</v>
      </c>
      <c r="F1275" s="1">
        <v>0</v>
      </c>
      <c r="G1275" s="2">
        <f t="shared" si="14"/>
        <v>17848.070759999999</v>
      </c>
      <c r="H1275" s="2">
        <f t="shared" si="13"/>
        <v>0.34999999999854481</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14"/>
        <v>0</v>
      </c>
      <c r="H1276" s="2">
        <f t="shared" si="1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t="str">
        <f>BILANCA!D301</f>
        <v>,</v>
      </c>
      <c r="D1277" s="1">
        <f>BILANCA!E301</f>
        <v>7083.31</v>
      </c>
      <c r="E1277" s="1">
        <v>0</v>
      </c>
      <c r="F1277" s="1">
        <v>0</v>
      </c>
      <c r="G1277" s="2" t="e">
        <f t="shared" si="14"/>
        <v>#VALUE!</v>
      </c>
      <c r="H1277" s="2" t="e">
        <f t="shared" si="13"/>
        <v>#VALUE!</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43990.52</v>
      </c>
      <c r="D1278" s="1">
        <f>BILANCA!E302</f>
        <v>38423.22</v>
      </c>
      <c r="E1278" s="1">
        <v>0</v>
      </c>
      <c r="F1278" s="1">
        <v>0</v>
      </c>
      <c r="G1278" s="2">
        <f t="shared" si="14"/>
        <v>35646.903200000001</v>
      </c>
      <c r="H1278" s="2">
        <f t="shared" si="13"/>
        <v>0.70000000000436557</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14"/>
        <v>0</v>
      </c>
      <c r="H1279" s="2">
        <f t="shared" si="1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14"/>
        <v>0</v>
      </c>
      <c r="H1280" s="2">
        <f t="shared" si="1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14"/>
        <v>0</v>
      </c>
      <c r="H1281" s="2">
        <f t="shared" si="1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14"/>
        <v>0</v>
      </c>
      <c r="H1282" s="2">
        <f t="shared" si="1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14"/>
        <v>0</v>
      </c>
      <c r="H1283" s="2">
        <f t="shared" si="1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14"/>
        <v>0</v>
      </c>
      <c r="H1284" s="2">
        <f t="shared" si="1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14"/>
        <v>0</v>
      </c>
      <c r="H1285" s="2">
        <f t="shared" si="1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14"/>
        <v>0</v>
      </c>
      <c r="H1286" s="2">
        <f t="shared" si="1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14"/>
        <v>0</v>
      </c>
      <c r="H1287" s="2">
        <f t="shared" si="1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14"/>
        <v>0</v>
      </c>
      <c r="H1288" s="2">
        <f t="shared" si="1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14"/>
        <v>0</v>
      </c>
      <c r="H1289" s="2">
        <f t="shared" si="1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14"/>
        <v>0</v>
      </c>
      <c r="H1290" s="2">
        <f t="shared" si="1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14"/>
        <v>0</v>
      </c>
      <c r="H1291" s="2">
        <f t="shared" si="1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14"/>
        <v>0</v>
      </c>
      <c r="H1292" s="2">
        <f t="shared" si="1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14"/>
        <v>0</v>
      </c>
      <c r="H1293" s="2">
        <f t="shared" si="1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14"/>
        <v>0</v>
      </c>
      <c r="H1294" s="2">
        <f t="shared" si="1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14"/>
        <v>0</v>
      </c>
      <c r="H1295" s="2">
        <f t="shared" si="1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14"/>
        <v>0</v>
      </c>
      <c r="H1296" s="2">
        <f t="shared" si="1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14"/>
        <v>0</v>
      </c>
      <c r="H1297" s="2">
        <f t="shared" si="1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14"/>
        <v>0</v>
      </c>
      <c r="H1298" s="14">
        <f t="shared" si="1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5700866.5499999998</v>
      </c>
      <c r="D1299" s="6">
        <f>'RAS-funkcijski'!E5</f>
        <v>5889859.1500000004</v>
      </c>
      <c r="E1299" s="6">
        <v>0</v>
      </c>
      <c r="F1299" s="6">
        <v>0</v>
      </c>
      <c r="G1299" s="7">
        <f t="shared" si="14"/>
        <v>17480.584849999999</v>
      </c>
      <c r="H1299" s="7">
        <f t="shared" si="13"/>
        <v>0.60000000055879354</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5700866.5499999998</v>
      </c>
      <c r="D1300" s="1">
        <f>'RAS-funkcijski'!E6</f>
        <v>5889859.1500000004</v>
      </c>
      <c r="E1300" s="1">
        <v>0</v>
      </c>
      <c r="F1300" s="1">
        <v>0</v>
      </c>
      <c r="G1300" s="2">
        <f t="shared" si="14"/>
        <v>34961.169699999999</v>
      </c>
      <c r="H1300" s="2">
        <f t="shared" si="13"/>
        <v>0.60000000055879354</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5700866.5499999998</v>
      </c>
      <c r="D1301" s="1">
        <f>'RAS-funkcijski'!E7</f>
        <v>5889859.1500000004</v>
      </c>
      <c r="E1301" s="1">
        <v>0</v>
      </c>
      <c r="F1301" s="1">
        <v>0</v>
      </c>
      <c r="G1301" s="2">
        <f t="shared" si="14"/>
        <v>52441.754549999998</v>
      </c>
      <c r="H1301" s="2">
        <f t="shared" si="13"/>
        <v>0.60000000055879354</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14"/>
        <v>0</v>
      </c>
      <c r="H1302" s="2">
        <f t="shared" si="1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14"/>
        <v>0</v>
      </c>
      <c r="H1303" s="2">
        <f t="shared" si="1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14"/>
        <v>0</v>
      </c>
      <c r="H1304" s="2">
        <f t="shared" si="1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14"/>
        <v>0</v>
      </c>
      <c r="H1305" s="2">
        <f t="shared" si="1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14"/>
        <v>0</v>
      </c>
      <c r="H1306" s="2">
        <f t="shared" si="1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14"/>
        <v>0</v>
      </c>
      <c r="H1307" s="2">
        <f t="shared" si="1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14"/>
        <v>0</v>
      </c>
      <c r="H1308" s="2">
        <f t="shared" si="1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14"/>
        <v>0</v>
      </c>
      <c r="H1309" s="2">
        <f t="shared" si="1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14"/>
        <v>0</v>
      </c>
      <c r="H1310" s="2">
        <f t="shared" si="1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14"/>
        <v>0</v>
      </c>
      <c r="H1311" s="2">
        <f t="shared" si="1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14"/>
        <v>0</v>
      </c>
      <c r="H1312" s="2">
        <f t="shared" si="1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14"/>
        <v>0</v>
      </c>
      <c r="H1313" s="2">
        <f t="shared" si="1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14"/>
        <v>0</v>
      </c>
      <c r="H1314" s="2">
        <f t="shared" si="1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14"/>
        <v>0</v>
      </c>
      <c r="H1315" s="2">
        <f t="shared" si="1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2448.84</v>
      </c>
      <c r="D1316" s="1">
        <f>'RAS-funkcijski'!E22</f>
        <v>6071.9</v>
      </c>
      <c r="E1316" s="1">
        <v>0</v>
      </c>
      <c r="F1316" s="1">
        <v>0</v>
      </c>
      <c r="G1316" s="2">
        <f t="shared" si="14"/>
        <v>262.66751999999997</v>
      </c>
      <c r="H1316" s="2">
        <f t="shared" si="13"/>
        <v>0.26000000000021828</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14"/>
        <v>0</v>
      </c>
      <c r="H1317" s="2">
        <f t="shared" si="1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2448.84</v>
      </c>
      <c r="D1318" s="1">
        <f>'RAS-funkcijski'!E24</f>
        <v>6071.9</v>
      </c>
      <c r="E1318" s="1">
        <v>0</v>
      </c>
      <c r="F1318" s="1">
        <v>0</v>
      </c>
      <c r="G1318" s="2">
        <f t="shared" si="14"/>
        <v>291.8528</v>
      </c>
      <c r="H1318" s="2">
        <f t="shared" si="13"/>
        <v>0.26000000000021828</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14"/>
        <v>0</v>
      </c>
      <c r="H1319" s="2">
        <f t="shared" si="1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14"/>
        <v>0</v>
      </c>
      <c r="H1320" s="2">
        <f t="shared" si="1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14"/>
        <v>0</v>
      </c>
      <c r="H1321" s="2">
        <f t="shared" si="1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956434.15</v>
      </c>
      <c r="D1322" s="1">
        <f>'RAS-funkcijski'!E28</f>
        <v>1096577.73</v>
      </c>
      <c r="E1322" s="1">
        <v>0</v>
      </c>
      <c r="F1322" s="1">
        <v>0</v>
      </c>
      <c r="G1322" s="2">
        <f t="shared" si="14"/>
        <v>75590.150640000007</v>
      </c>
      <c r="H1322" s="2">
        <f t="shared" si="13"/>
        <v>0.42000000004190952</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14"/>
        <v>0</v>
      </c>
      <c r="H1323" s="2">
        <f t="shared" si="1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956434.15</v>
      </c>
      <c r="D1324" s="1">
        <f>'RAS-funkcijski'!E30</f>
        <v>1096577.73</v>
      </c>
      <c r="E1324" s="1">
        <v>0</v>
      </c>
      <c r="F1324" s="1">
        <v>0</v>
      </c>
      <c r="G1324" s="2">
        <f t="shared" si="14"/>
        <v>81889.329859999998</v>
      </c>
      <c r="H1324" s="2">
        <f t="shared" si="13"/>
        <v>0.42000000004190952</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14"/>
        <v>0</v>
      </c>
      <c r="H1325" s="2">
        <f t="shared" si="1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14"/>
        <v>0</v>
      </c>
      <c r="H1326" s="2">
        <f t="shared" si="1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14"/>
        <v>0</v>
      </c>
      <c r="H1327" s="2">
        <f t="shared" si="1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14"/>
        <v>0</v>
      </c>
      <c r="H1328" s="2">
        <f t="shared" si="1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2337053</v>
      </c>
      <c r="D1329" s="1">
        <f>'RAS-funkcijski'!E35</f>
        <v>3388983.48</v>
      </c>
      <c r="E1329" s="1">
        <v>0</v>
      </c>
      <c r="F1329" s="1">
        <v>0</v>
      </c>
      <c r="G1329" s="2">
        <f t="shared" si="14"/>
        <v>282565.61875999998</v>
      </c>
      <c r="H1329" s="2">
        <f t="shared" si="13"/>
        <v>0.47999999998137355</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389245.25</v>
      </c>
      <c r="D1330" s="1">
        <f>'RAS-funkcijski'!E36</f>
        <v>387560.77</v>
      </c>
      <c r="E1330" s="1">
        <v>0</v>
      </c>
      <c r="F1330" s="1">
        <v>0</v>
      </c>
      <c r="G1330" s="2">
        <f t="shared" si="14"/>
        <v>37259.737280000001</v>
      </c>
      <c r="H1330" s="2">
        <f t="shared" si="13"/>
        <v>0.47999999998137355</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389245.25</v>
      </c>
      <c r="D1331" s="1">
        <f>'RAS-funkcijski'!E37</f>
        <v>387560.77</v>
      </c>
      <c r="E1331" s="1">
        <v>0</v>
      </c>
      <c r="F1331" s="1">
        <v>0</v>
      </c>
      <c r="G1331" s="2">
        <f t="shared" si="14"/>
        <v>38424.104070000001</v>
      </c>
      <c r="H1331" s="2">
        <f t="shared" si="13"/>
        <v>0.47999999998137355</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14"/>
        <v>0</v>
      </c>
      <c r="H1332" s="2">
        <f t="shared" si="1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148088.17000000001</v>
      </c>
      <c r="D1333" s="1">
        <f>'RAS-funkcijski'!E39</f>
        <v>169855.27</v>
      </c>
      <c r="E1333" s="1">
        <v>0</v>
      </c>
      <c r="F1333" s="1">
        <v>0</v>
      </c>
      <c r="G1333" s="2">
        <f t="shared" si="14"/>
        <v>17072.954850000002</v>
      </c>
      <c r="H1333" s="2">
        <f t="shared" si="13"/>
        <v>0.44000000000232831</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148088.17000000001</v>
      </c>
      <c r="D1334" s="1">
        <f>'RAS-funkcijski'!E40</f>
        <v>169855.27</v>
      </c>
      <c r="E1334" s="1">
        <v>0</v>
      </c>
      <c r="F1334" s="1">
        <v>0</v>
      </c>
      <c r="G1334" s="2">
        <f t="shared" si="14"/>
        <v>17560.753559999997</v>
      </c>
      <c r="H1334" s="2">
        <f t="shared" si="13"/>
        <v>0.44000000000232831</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14"/>
        <v>0</v>
      </c>
      <c r="H1335" s="2">
        <f t="shared" si="1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14"/>
        <v>0</v>
      </c>
      <c r="H1336" s="2">
        <f t="shared" si="1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14"/>
        <v>0</v>
      </c>
      <c r="H1337" s="2">
        <f t="shared" si="1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14"/>
        <v>0</v>
      </c>
      <c r="H1338" s="2">
        <f t="shared" ref="H1338:H1479" si="1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14"/>
        <v>0</v>
      </c>
      <c r="H1339" s="2">
        <f t="shared" si="1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14"/>
        <v>0</v>
      </c>
      <c r="H1340" s="2">
        <f t="shared" si="1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14"/>
        <v>0</v>
      </c>
      <c r="H1341" s="2">
        <f t="shared" si="1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14"/>
        <v>0</v>
      </c>
      <c r="H1342" s="2">
        <f t="shared" si="1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14"/>
        <v>0</v>
      </c>
      <c r="H1343" s="2">
        <f t="shared" si="1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14"/>
        <v>0</v>
      </c>
      <c r="H1344" s="2">
        <f t="shared" si="1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14"/>
        <v>0</v>
      </c>
      <c r="H1345" s="2">
        <f t="shared" si="1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14"/>
        <v>0</v>
      </c>
      <c r="H1346" s="2">
        <f t="shared" si="1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14"/>
        <v>0</v>
      </c>
      <c r="H1347" s="2">
        <f t="shared" si="1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1527886.57</v>
      </c>
      <c r="D1348" s="1">
        <f>'RAS-funkcijski'!E54</f>
        <v>1551616.73</v>
      </c>
      <c r="E1348" s="1">
        <v>0</v>
      </c>
      <c r="F1348" s="1">
        <v>0</v>
      </c>
      <c r="G1348" s="2">
        <f t="shared" si="14"/>
        <v>231556.00150000001</v>
      </c>
      <c r="H1348" s="2">
        <f t="shared" si="17"/>
        <v>0.69999999995343387</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1527886.57</v>
      </c>
      <c r="D1349" s="1">
        <f>'RAS-funkcijski'!E55</f>
        <v>1464594.18</v>
      </c>
      <c r="E1349" s="1">
        <v>0</v>
      </c>
      <c r="F1349" s="1">
        <v>0</v>
      </c>
      <c r="G1349" s="2">
        <f t="shared" si="14"/>
        <v>227310.82142999995</v>
      </c>
      <c r="H1349" s="2">
        <f t="shared" si="17"/>
        <v>0.60999999986961484</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1990.86</v>
      </c>
      <c r="E1350" s="1">
        <v>0</v>
      </c>
      <c r="F1350" s="1">
        <v>0</v>
      </c>
      <c r="G1350" s="2">
        <f t="shared" si="14"/>
        <v>207.04943999999998</v>
      </c>
      <c r="H1350" s="2">
        <f t="shared" si="17"/>
        <v>0.14000000000010004</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14"/>
        <v>0</v>
      </c>
      <c r="H1351" s="2">
        <f t="shared" si="1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14"/>
        <v>0</v>
      </c>
      <c r="H1352" s="2">
        <f t="shared" si="1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85031.69</v>
      </c>
      <c r="E1353" s="1">
        <v>0</v>
      </c>
      <c r="F1353" s="1">
        <v>0</v>
      </c>
      <c r="G1353" s="2">
        <f t="shared" si="14"/>
        <v>9353.4858999999997</v>
      </c>
      <c r="H1353" s="2">
        <f t="shared" si="17"/>
        <v>0.30999999999767169</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14"/>
        <v>0</v>
      </c>
      <c r="H1354" s="2">
        <f t="shared" si="1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271833.01</v>
      </c>
      <c r="D1355" s="1">
        <f>'RAS-funkcijski'!E61</f>
        <v>1279950.71</v>
      </c>
      <c r="E1355" s="1">
        <v>0</v>
      </c>
      <c r="F1355" s="1">
        <v>0</v>
      </c>
      <c r="G1355" s="2">
        <f t="shared" si="14"/>
        <v>161408.86251000001</v>
      </c>
      <c r="H1355" s="2">
        <f t="shared" si="17"/>
        <v>0.30000000004656613</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14"/>
        <v>0</v>
      </c>
      <c r="H1356" s="2">
        <f t="shared" si="1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14"/>
        <v>0</v>
      </c>
      <c r="H1357" s="2">
        <f t="shared" si="1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271833.01</v>
      </c>
      <c r="D1358" s="1">
        <f>'RAS-funkcijski'!E64</f>
        <v>462534.54</v>
      </c>
      <c r="E1358" s="1">
        <v>0</v>
      </c>
      <c r="F1358" s="1">
        <v>0</v>
      </c>
      <c r="G1358" s="2">
        <f t="shared" si="14"/>
        <v>71814.12539999999</v>
      </c>
      <c r="H1358" s="2">
        <f t="shared" si="17"/>
        <v>0.47000000003026798</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817416.17</v>
      </c>
      <c r="E1359" s="1">
        <v>0</v>
      </c>
      <c r="F1359" s="1">
        <v>0</v>
      </c>
      <c r="G1359" s="2">
        <f t="shared" si="14"/>
        <v>99724.77274</v>
      </c>
      <c r="H1359" s="2">
        <f t="shared" si="17"/>
        <v>0.17000000004190952</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14"/>
        <v>0</v>
      </c>
      <c r="H1360" s="2">
        <f t="shared" si="1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14"/>
        <v>0</v>
      </c>
      <c r="H1361" s="2">
        <f t="shared" si="1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14"/>
        <v>0</v>
      </c>
      <c r="H1362" s="2">
        <f t="shared" si="1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14"/>
        <v>0</v>
      </c>
      <c r="H1363" s="2">
        <f t="shared" si="1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14"/>
        <v>0</v>
      </c>
      <c r="H1364" s="2">
        <f t="shared" si="1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14"/>
        <v>0</v>
      </c>
      <c r="H1365" s="2">
        <f t="shared" si="1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14"/>
        <v>0</v>
      </c>
      <c r="H1366" s="2">
        <f t="shared" si="1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14"/>
        <v>0</v>
      </c>
      <c r="H1367" s="2">
        <f t="shared" si="1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14"/>
        <v>0</v>
      </c>
      <c r="H1368" s="2">
        <f t="shared" si="1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356198.70999999996</v>
      </c>
      <c r="D1369" s="1">
        <f>'RAS-funkcijski'!E75</f>
        <v>815062.72</v>
      </c>
      <c r="E1369" s="1">
        <v>0</v>
      </c>
      <c r="F1369" s="1">
        <v>0</v>
      </c>
      <c r="G1369" s="2">
        <f t="shared" si="14"/>
        <v>141029.01464999997</v>
      </c>
      <c r="H1369" s="2">
        <f t="shared" si="17"/>
        <v>0.57000000006519258</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99360.04</v>
      </c>
      <c r="D1370" s="1">
        <f>'RAS-funkcijski'!E76</f>
        <v>84254.7</v>
      </c>
      <c r="E1370" s="1">
        <v>0</v>
      </c>
      <c r="F1370" s="1">
        <v>0</v>
      </c>
      <c r="G1370" s="2">
        <f t="shared" si="14"/>
        <v>19286.599679999999</v>
      </c>
      <c r="H1370" s="2">
        <f t="shared" si="17"/>
        <v>0.33999999999650754</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158480.94</v>
      </c>
      <c r="D1371" s="1">
        <f>'RAS-funkcijski'!E77</f>
        <v>99466.12</v>
      </c>
      <c r="E1371" s="1">
        <v>0</v>
      </c>
      <c r="F1371" s="1">
        <v>0</v>
      </c>
      <c r="G1371" s="2">
        <f t="shared" si="14"/>
        <v>26091.162139999997</v>
      </c>
      <c r="H1371" s="2">
        <f t="shared" si="17"/>
        <v>0.17999999999301508</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98357.73</v>
      </c>
      <c r="D1372" s="1">
        <f>'RAS-funkcijski'!E78</f>
        <v>631341.9</v>
      </c>
      <c r="E1372" s="1">
        <v>0</v>
      </c>
      <c r="F1372" s="1">
        <v>0</v>
      </c>
      <c r="G1372" s="2">
        <f t="shared" si="14"/>
        <v>100717.07322000001</v>
      </c>
      <c r="H1372" s="2">
        <f t="shared" si="17"/>
        <v>0.36999999998079147</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14"/>
        <v>0</v>
      </c>
      <c r="H1373" s="2">
        <f t="shared" si="1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14"/>
        <v>0</v>
      </c>
      <c r="H1374" s="2">
        <f t="shared" si="1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14"/>
        <v>0</v>
      </c>
      <c r="H1375" s="2">
        <f t="shared" si="1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935778.88</v>
      </c>
      <c r="D1376" s="1">
        <f>'RAS-funkcijski'!E82</f>
        <v>443176.54</v>
      </c>
      <c r="E1376" s="1">
        <v>0</v>
      </c>
      <c r="F1376" s="1">
        <v>0</v>
      </c>
      <c r="G1376" s="2">
        <f t="shared" si="14"/>
        <v>142126.29288000002</v>
      </c>
      <c r="H1376" s="2">
        <f t="shared" si="17"/>
        <v>0.58000000001629815</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13149.35</v>
      </c>
      <c r="D1377" s="1">
        <f>'RAS-funkcijski'!E83</f>
        <v>0</v>
      </c>
      <c r="E1377" s="1">
        <v>0</v>
      </c>
      <c r="F1377" s="1">
        <v>0</v>
      </c>
      <c r="G1377" s="2">
        <f t="shared" si="14"/>
        <v>1038.79865</v>
      </c>
      <c r="H1377" s="2">
        <f t="shared" si="17"/>
        <v>0.3500000000003638</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200298.12</v>
      </c>
      <c r="D1378" s="1">
        <f>'RAS-funkcijski'!E84</f>
        <v>328011.42</v>
      </c>
      <c r="E1378" s="1">
        <v>0</v>
      </c>
      <c r="F1378" s="1">
        <v>0</v>
      </c>
      <c r="G1378" s="2">
        <f t="shared" si="14"/>
        <v>68505.676800000001</v>
      </c>
      <c r="H1378" s="2">
        <f t="shared" si="17"/>
        <v>0.53999999997904524</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14"/>
        <v>0</v>
      </c>
      <c r="H1379" s="2">
        <f t="shared" si="1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722331.41</v>
      </c>
      <c r="D1380" s="1">
        <f>'RAS-funkcijski'!E86</f>
        <v>115165.12</v>
      </c>
      <c r="E1380" s="1">
        <v>0</v>
      </c>
      <c r="F1380" s="1">
        <v>0</v>
      </c>
      <c r="G1380" s="2">
        <f t="shared" si="14"/>
        <v>78118.255300000004</v>
      </c>
      <c r="H1380" s="2">
        <f t="shared" si="17"/>
        <v>0.53000000002793968</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14"/>
        <v>0</v>
      </c>
      <c r="H1381" s="2">
        <f t="shared" si="1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14"/>
        <v>0</v>
      </c>
      <c r="H1382" s="2">
        <f t="shared" si="1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13687.04</v>
      </c>
      <c r="D1383" s="1">
        <f>'RAS-funkcijski'!E89</f>
        <v>21998.799999999999</v>
      </c>
      <c r="E1383" s="1">
        <v>0</v>
      </c>
      <c r="F1383" s="1">
        <v>0</v>
      </c>
      <c r="G1383" s="2">
        <f t="shared" si="14"/>
        <v>4903.1944000000003</v>
      </c>
      <c r="H1383" s="2">
        <f t="shared" si="17"/>
        <v>0.24000000000160071</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13272.28</v>
      </c>
      <c r="D1384" s="1">
        <f>'RAS-funkcijski'!E90</f>
        <v>0</v>
      </c>
      <c r="E1384" s="1">
        <v>0</v>
      </c>
      <c r="F1384" s="1">
        <v>0</v>
      </c>
      <c r="G1384" s="2">
        <f t="shared" si="14"/>
        <v>1141.41608</v>
      </c>
      <c r="H1384" s="2">
        <f t="shared" si="17"/>
        <v>0.28000000000065484</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14"/>
        <v>0</v>
      </c>
      <c r="H1385" s="2">
        <f t="shared" si="1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13272.28</v>
      </c>
      <c r="D1386" s="1">
        <f>'RAS-funkcijski'!E92</f>
        <v>0</v>
      </c>
      <c r="E1386" s="1">
        <v>0</v>
      </c>
      <c r="F1386" s="1">
        <v>0</v>
      </c>
      <c r="G1386" s="2">
        <f t="shared" si="14"/>
        <v>1167.96064</v>
      </c>
      <c r="H1386" s="2">
        <f t="shared" si="17"/>
        <v>0.28000000000065484</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14"/>
        <v>0</v>
      </c>
      <c r="H1387" s="2">
        <f t="shared" si="1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14"/>
        <v>0</v>
      </c>
      <c r="H1388" s="2">
        <f t="shared" si="1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14"/>
        <v>0</v>
      </c>
      <c r="H1389" s="2">
        <f t="shared" si="1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14"/>
        <v>0</v>
      </c>
      <c r="H1390" s="2">
        <f t="shared" si="1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14"/>
        <v>0</v>
      </c>
      <c r="H1391" s="2">
        <f t="shared" si="1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14"/>
        <v>0</v>
      </c>
      <c r="H1392" s="2">
        <f t="shared" si="1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414.76</v>
      </c>
      <c r="D1393" s="1">
        <f>'RAS-funkcijski'!E99</f>
        <v>0</v>
      </c>
      <c r="E1393" s="1">
        <v>0</v>
      </c>
      <c r="F1393" s="1">
        <v>0</v>
      </c>
      <c r="G1393" s="2">
        <f t="shared" si="14"/>
        <v>39.402200000000001</v>
      </c>
      <c r="H1393" s="2">
        <f t="shared" si="17"/>
        <v>0.24000000000000909</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414.76</v>
      </c>
      <c r="D1394" s="1">
        <f>'RAS-funkcijski'!E100</f>
        <v>0</v>
      </c>
      <c r="E1394" s="1">
        <v>0</v>
      </c>
      <c r="F1394" s="1">
        <v>0</v>
      </c>
      <c r="G1394" s="2">
        <f t="shared" si="14"/>
        <v>39.816960000000002</v>
      </c>
      <c r="H1394" s="2">
        <f t="shared" si="17"/>
        <v>0.24000000000000909</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14"/>
        <v>0</v>
      </c>
      <c r="H1395" s="2">
        <f t="shared" si="1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14"/>
        <v>0</v>
      </c>
      <c r="H1396" s="2">
        <f t="shared" si="1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14"/>
        <v>0</v>
      </c>
      <c r="H1397" s="2">
        <f t="shared" si="1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14"/>
        <v>0</v>
      </c>
      <c r="H1398" s="2">
        <f t="shared" si="1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14"/>
        <v>0</v>
      </c>
      <c r="H1399" s="2">
        <f t="shared" si="1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21998.799999999999</v>
      </c>
      <c r="E1400" s="1">
        <v>0</v>
      </c>
      <c r="F1400" s="1">
        <v>0</v>
      </c>
      <c r="G1400" s="2">
        <f t="shared" si="14"/>
        <v>4487.7551999999996</v>
      </c>
      <c r="H1400" s="2">
        <f t="shared" si="17"/>
        <v>0.2000000000007276</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3867925.0599999996</v>
      </c>
      <c r="D1401" s="1">
        <f>'RAS-funkcijski'!E107</f>
        <v>6014427.2999999998</v>
      </c>
      <c r="E1401" s="1">
        <v>0</v>
      </c>
      <c r="F1401" s="1">
        <v>0</v>
      </c>
      <c r="G1401" s="2">
        <f t="shared" si="14"/>
        <v>1637368.3049799998</v>
      </c>
      <c r="H1401" s="2">
        <f t="shared" si="17"/>
        <v>0.35999999940395355</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2135241.13</v>
      </c>
      <c r="D1402" s="1">
        <f>'RAS-funkcijski'!E108</f>
        <v>3877231.13</v>
      </c>
      <c r="E1402" s="1">
        <v>0</v>
      </c>
      <c r="F1402" s="1">
        <v>0</v>
      </c>
      <c r="G1402" s="2">
        <f t="shared" si="14"/>
        <v>1028529.1525599998</v>
      </c>
      <c r="H1402" s="2">
        <f t="shared" si="17"/>
        <v>0.25999999977648258</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1569998.26</v>
      </c>
      <c r="D1403" s="1">
        <f>'RAS-funkcijski'!E109</f>
        <v>1961662.2</v>
      </c>
      <c r="E1403" s="1">
        <v>0</v>
      </c>
      <c r="F1403" s="1">
        <v>0</v>
      </c>
      <c r="G1403" s="2">
        <f t="shared" si="14"/>
        <v>576798.87929999991</v>
      </c>
      <c r="H1403" s="2">
        <f t="shared" si="17"/>
        <v>0.4599999999627471</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14"/>
        <v>0</v>
      </c>
      <c r="H1404" s="2">
        <f t="shared" si="1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162685.67000000001</v>
      </c>
      <c r="D1405" s="1">
        <f>'RAS-funkcijski'!E111</f>
        <v>175533.97</v>
      </c>
      <c r="E1405" s="1">
        <v>0</v>
      </c>
      <c r="F1405" s="1">
        <v>0</v>
      </c>
      <c r="G1405" s="2">
        <f t="shared" si="14"/>
        <v>54971.636270000003</v>
      </c>
      <c r="H1405" s="2">
        <f t="shared" si="17"/>
        <v>0.35999999998603016</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14"/>
        <v>0</v>
      </c>
      <c r="H1406" s="2">
        <f t="shared" si="1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14"/>
        <v>0</v>
      </c>
      <c r="H1407" s="2">
        <f t="shared" si="1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15782010.779999999</v>
      </c>
      <c r="D1408" s="1">
        <f>'RAS-funkcijski'!E114</f>
        <v>14517670.580000002</v>
      </c>
      <c r="E1408" s="1">
        <v>0</v>
      </c>
      <c r="F1408" s="1">
        <v>0</v>
      </c>
      <c r="G1408" s="2">
        <f t="shared" si="14"/>
        <v>4929908.7134000007</v>
      </c>
      <c r="H1408" s="2">
        <f t="shared" si="17"/>
        <v>0.6399999987334013</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11739264.609999999</v>
      </c>
      <c r="D1409" s="1">
        <f>'RAS-funkcijski'!E115</f>
        <v>13044709.720000001</v>
      </c>
      <c r="E1409" s="1">
        <v>0</v>
      </c>
      <c r="F1409" s="1">
        <v>0</v>
      </c>
      <c r="G1409" s="2">
        <f t="shared" si="14"/>
        <v>4198983.9295500005</v>
      </c>
      <c r="H1409" s="2">
        <f t="shared" si="17"/>
        <v>0.66999999992549419</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2604057.88</v>
      </c>
      <c r="D1410" s="1">
        <f>'RAS-funkcijski'!E116</f>
        <v>3068640.16</v>
      </c>
      <c r="E1410" s="1">
        <v>0</v>
      </c>
      <c r="F1410" s="1">
        <v>0</v>
      </c>
      <c r="G1410" s="2">
        <f t="shared" si="14"/>
        <v>979029.87840000005</v>
      </c>
      <c r="H1410" s="2">
        <f t="shared" si="17"/>
        <v>0.28000000026077032</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9135206.7300000004</v>
      </c>
      <c r="D1411" s="1">
        <f>'RAS-funkcijski'!E117</f>
        <v>9976069.5600000005</v>
      </c>
      <c r="E1411" s="1">
        <v>0</v>
      </c>
      <c r="F1411" s="1">
        <v>0</v>
      </c>
      <c r="G1411" s="2">
        <f t="shared" si="14"/>
        <v>3286870.0810500002</v>
      </c>
      <c r="H1411" s="2">
        <f t="shared" si="17"/>
        <v>0.70999999903142452</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511360.35</v>
      </c>
      <c r="D1412" s="1">
        <f>'RAS-funkcijski'!E118</f>
        <v>139865.72</v>
      </c>
      <c r="E1412" s="1">
        <v>0</v>
      </c>
      <c r="F1412" s="1">
        <v>0</v>
      </c>
      <c r="G1412" s="2">
        <f t="shared" si="14"/>
        <v>90184.464059999998</v>
      </c>
      <c r="H1412" s="2">
        <f t="shared" si="17"/>
        <v>0.62999999997555278</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132218.54</v>
      </c>
      <c r="D1413" s="1">
        <f>'RAS-funkcijski'!E119</f>
        <v>111770.47</v>
      </c>
      <c r="E1413" s="1">
        <v>0</v>
      </c>
      <c r="F1413" s="1">
        <v>0</v>
      </c>
      <c r="G1413" s="2">
        <f t="shared" si="14"/>
        <v>40912.340199999999</v>
      </c>
      <c r="H1413" s="2">
        <f t="shared" si="17"/>
        <v>0.92999999999301508</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379141.81</v>
      </c>
      <c r="D1414" s="1">
        <f>'RAS-funkcijski'!E120</f>
        <v>28095.25</v>
      </c>
      <c r="E1414" s="1">
        <v>0</v>
      </c>
      <c r="F1414" s="1">
        <v>0</v>
      </c>
      <c r="G1414" s="2">
        <f t="shared" si="14"/>
        <v>50498.547960000004</v>
      </c>
      <c r="H1414" s="2">
        <f t="shared" si="17"/>
        <v>0.44000000000232831</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14"/>
        <v>0</v>
      </c>
      <c r="H1415" s="2">
        <f t="shared" si="1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3171566.68</v>
      </c>
      <c r="D1416" s="1">
        <f>'RAS-funkcijski'!E122</f>
        <v>984295.17999999993</v>
      </c>
      <c r="E1416" s="1">
        <v>0</v>
      </c>
      <c r="F1416" s="1">
        <v>0</v>
      </c>
      <c r="G1416" s="2">
        <f t="shared" si="14"/>
        <v>606538.53071999992</v>
      </c>
      <c r="H1416" s="2">
        <f t="shared" si="17"/>
        <v>0.49999999976716936</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2938194.62</v>
      </c>
      <c r="D1417" s="1">
        <f>'RAS-funkcijski'!E123</f>
        <v>730659.46</v>
      </c>
      <c r="E1417" s="1">
        <v>0</v>
      </c>
      <c r="F1417" s="1">
        <v>0</v>
      </c>
      <c r="G1417" s="2">
        <f t="shared" si="14"/>
        <v>523542.11125999998</v>
      </c>
      <c r="H1417" s="2">
        <f t="shared" si="17"/>
        <v>0.83999999985098839</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233372.06</v>
      </c>
      <c r="D1418" s="1">
        <f>'RAS-funkcijski'!E124</f>
        <v>253635.72</v>
      </c>
      <c r="E1418" s="1">
        <v>0</v>
      </c>
      <c r="F1418" s="1">
        <v>0</v>
      </c>
      <c r="G1418" s="2">
        <f t="shared" si="14"/>
        <v>88877.22</v>
      </c>
      <c r="H1418" s="2">
        <f t="shared" si="17"/>
        <v>0.33999999999650754</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12707.28</v>
      </c>
      <c r="D1419" s="1">
        <f>'RAS-funkcijski'!E125</f>
        <v>0</v>
      </c>
      <c r="E1419" s="1">
        <v>0</v>
      </c>
      <c r="F1419" s="1">
        <v>0</v>
      </c>
      <c r="G1419" s="2">
        <f t="shared" si="14"/>
        <v>1537.58088</v>
      </c>
      <c r="H1419" s="2">
        <f t="shared" si="17"/>
        <v>0.28000000000065484</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347111.86</v>
      </c>
      <c r="D1420" s="1">
        <f>'RAS-funkcijski'!E126</f>
        <v>348799.96</v>
      </c>
      <c r="E1420" s="1">
        <v>0</v>
      </c>
      <c r="F1420" s="1">
        <v>0</v>
      </c>
      <c r="G1420" s="2">
        <f t="shared" si="14"/>
        <v>127454.83716</v>
      </c>
      <c r="H1420" s="2">
        <f t="shared" si="17"/>
        <v>0.17999999999301508</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14"/>
        <v>0</v>
      </c>
      <c r="H1421" s="2">
        <f t="shared" si="1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14"/>
        <v>0</v>
      </c>
      <c r="H1422" s="2">
        <f t="shared" si="1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983130.07000000007</v>
      </c>
      <c r="D1423" s="1">
        <f>'RAS-funkcijski'!E129</f>
        <v>1087061.51</v>
      </c>
      <c r="E1423" s="1">
        <v>0</v>
      </c>
      <c r="F1423" s="1">
        <v>0</v>
      </c>
      <c r="G1423" s="2">
        <f t="shared" si="14"/>
        <v>394656.63624999998</v>
      </c>
      <c r="H1423" s="2">
        <f t="shared" si="17"/>
        <v>0.56000000005587935</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2893.36</v>
      </c>
      <c r="D1424" s="1">
        <f>'RAS-funkcijski'!E130</f>
        <v>3411.86</v>
      </c>
      <c r="E1424" s="1">
        <v>0</v>
      </c>
      <c r="F1424" s="1">
        <v>0</v>
      </c>
      <c r="G1424" s="2">
        <f t="shared" si="14"/>
        <v>1224.3520800000001</v>
      </c>
      <c r="H1424" s="2">
        <f t="shared" si="17"/>
        <v>0.5</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2893.36</v>
      </c>
      <c r="D1425" s="1">
        <f>'RAS-funkcijski'!E131</f>
        <v>3411.86</v>
      </c>
      <c r="E1425" s="1">
        <v>0</v>
      </c>
      <c r="F1425" s="1">
        <v>0</v>
      </c>
      <c r="G1425" s="2">
        <f t="shared" si="14"/>
        <v>1234.06916</v>
      </c>
      <c r="H1425" s="2">
        <f t="shared" si="17"/>
        <v>0.5</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14"/>
        <v>0</v>
      </c>
      <c r="H1426" s="2">
        <f t="shared" si="1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108509.65</v>
      </c>
      <c r="D1427" s="1">
        <f>'RAS-funkcijski'!E133</f>
        <v>92816.46</v>
      </c>
      <c r="E1427" s="1">
        <v>0</v>
      </c>
      <c r="F1427" s="1">
        <v>0</v>
      </c>
      <c r="G1427" s="2">
        <f t="shared" si="14"/>
        <v>37944.391530000001</v>
      </c>
      <c r="H1427" s="2">
        <f t="shared" si="17"/>
        <v>0.81000000001222361</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14"/>
        <v>0</v>
      </c>
      <c r="H1428" s="2">
        <f t="shared" si="1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400898.52</v>
      </c>
      <c r="D1429" s="1">
        <f>'RAS-funkcijski'!E135</f>
        <v>444962.41</v>
      </c>
      <c r="E1429" s="1">
        <v>0</v>
      </c>
      <c r="F1429" s="1">
        <v>0</v>
      </c>
      <c r="G1429" s="2">
        <f t="shared" si="14"/>
        <v>169097.85754</v>
      </c>
      <c r="H1429" s="2">
        <f t="shared" si="17"/>
        <v>0.88999999995576218</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14"/>
        <v>0</v>
      </c>
      <c r="H1430" s="2">
        <f t="shared" si="1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79896.149999999994</v>
      </c>
      <c r="D1431" s="1">
        <f>'RAS-funkcijski'!E137</f>
        <v>82284.5</v>
      </c>
      <c r="E1431" s="1">
        <v>0</v>
      </c>
      <c r="F1431" s="1">
        <v>0</v>
      </c>
      <c r="G1431" s="2">
        <f t="shared" si="14"/>
        <v>32513.864949999999</v>
      </c>
      <c r="H1431" s="2">
        <f t="shared" si="17"/>
        <v>0.64999999999417923</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376558.08000000002</v>
      </c>
      <c r="D1432" s="1">
        <f>'RAS-funkcijski'!E138</f>
        <v>436034.09</v>
      </c>
      <c r="E1432" s="1">
        <v>0</v>
      </c>
      <c r="F1432" s="1">
        <v>0</v>
      </c>
      <c r="G1432" s="2">
        <f t="shared" si="14"/>
        <v>167315.91884</v>
      </c>
      <c r="H1432" s="2">
        <f t="shared" si="17"/>
        <v>0.17000000004190952</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14"/>
        <v>0</v>
      </c>
      <c r="H1433" s="2">
        <f t="shared" si="1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14374.31</v>
      </c>
      <c r="D1434" s="1">
        <f>'RAS-funkcijski'!E140</f>
        <v>27552.19</v>
      </c>
      <c r="E1434" s="1">
        <v>0</v>
      </c>
      <c r="F1434" s="1">
        <v>0</v>
      </c>
      <c r="G1434" s="2">
        <f t="shared" si="14"/>
        <v>9449.1018399999994</v>
      </c>
      <c r="H1434" s="2">
        <f t="shared" si="17"/>
        <v>0.49999999999818101</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30935533.079999998</v>
      </c>
      <c r="D1435" s="13">
        <f>'RAS-funkcijski'!E141</f>
        <v>33280889.710000005</v>
      </c>
      <c r="E1435" s="13">
        <v>0</v>
      </c>
      <c r="F1435" s="13">
        <v>0</v>
      </c>
      <c r="G1435" s="14">
        <f t="shared" si="14"/>
        <v>13357131.812500004</v>
      </c>
      <c r="H1435" s="14">
        <f t="shared" si="17"/>
        <v>0.36999999359250069</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2934460.2499999995</v>
      </c>
      <c r="D1436" s="6">
        <f>'P-VRIO'!E5</f>
        <v>189310.34000000003</v>
      </c>
      <c r="E1436" s="6">
        <v>0</v>
      </c>
      <c r="F1436" s="6">
        <v>0</v>
      </c>
      <c r="G1436" s="7">
        <f t="shared" si="14"/>
        <v>3313.0809299999996</v>
      </c>
      <c r="H1436" s="7">
        <f t="shared" si="17"/>
        <v>0.58999999955995008</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1483.53</v>
      </c>
      <c r="D1437" s="1">
        <f>'P-VRIO'!E6</f>
        <v>16193.34</v>
      </c>
      <c r="E1437" s="1">
        <v>0</v>
      </c>
      <c r="F1437" s="1">
        <v>0</v>
      </c>
      <c r="G1437" s="2">
        <f t="shared" si="14"/>
        <v>67.74042</v>
      </c>
      <c r="H1437" s="2">
        <f t="shared" si="17"/>
        <v>0.8100000000001728</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1483.53</v>
      </c>
      <c r="D1438" s="1">
        <f>'P-VRIO'!E7</f>
        <v>9901.35</v>
      </c>
      <c r="E1438" s="1">
        <v>0</v>
      </c>
      <c r="F1438" s="1">
        <v>0</v>
      </c>
      <c r="G1438" s="2">
        <f t="shared" si="14"/>
        <v>63.858690000000003</v>
      </c>
      <c r="H1438" s="2">
        <f t="shared" si="17"/>
        <v>0.82000000000039108</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1333.53</v>
      </c>
      <c r="D1439" s="1">
        <f>'P-VRIO'!E8</f>
        <v>0</v>
      </c>
      <c r="E1439" s="1">
        <v>0</v>
      </c>
      <c r="F1439" s="1">
        <v>0</v>
      </c>
      <c r="G1439" s="2">
        <f t="shared" si="14"/>
        <v>5.3341200000000004</v>
      </c>
      <c r="H1439" s="2">
        <f t="shared" si="17"/>
        <v>0.47000000000002728</v>
      </c>
      <c r="I1439" s="10">
        <f t="shared" ref="I1439:I1444" si="18">G1439*H1439</f>
        <v>2.5070364000001457</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150</v>
      </c>
      <c r="D1440" s="1">
        <f>'P-VRIO'!E9</f>
        <v>9901.35</v>
      </c>
      <c r="E1440" s="1">
        <v>0</v>
      </c>
      <c r="F1440" s="1">
        <v>0</v>
      </c>
      <c r="G1440" s="2">
        <f t="shared" si="14"/>
        <v>99.763500000000008</v>
      </c>
      <c r="H1440" s="2">
        <f t="shared" si="17"/>
        <v>0.3500000000003638</v>
      </c>
      <c r="I1440" s="10">
        <f t="shared" si="18"/>
        <v>34.917225000036296</v>
      </c>
      <c r="J1440" s="2">
        <f>IF(AND(Skriveni!C1440&lt;&gt;0,Skriveni!D1440&lt;&gt;0),1,0)</f>
        <v>1</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14"/>
        <v>0</v>
      </c>
      <c r="H1441" s="2">
        <f t="shared" si="17"/>
        <v>0</v>
      </c>
      <c r="I1441" s="10">
        <f t="shared" si="1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14"/>
        <v>0</v>
      </c>
      <c r="H1442" s="2">
        <f t="shared" si="17"/>
        <v>0</v>
      </c>
      <c r="I1442" s="10">
        <f t="shared" si="1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14"/>
        <v>0</v>
      </c>
      <c r="H1443" s="2">
        <f t="shared" si="17"/>
        <v>0</v>
      </c>
      <c r="I1443" s="10">
        <f t="shared" si="1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14"/>
        <v>0</v>
      </c>
      <c r="H1444" s="2">
        <f t="shared" si="17"/>
        <v>0</v>
      </c>
      <c r="I1444" s="10">
        <f t="shared" si="1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6291.99</v>
      </c>
      <c r="E1445" s="1">
        <v>0</v>
      </c>
      <c r="F1445" s="1">
        <v>0</v>
      </c>
      <c r="G1445" s="2">
        <f t="shared" si="14"/>
        <v>125.8398</v>
      </c>
      <c r="H1445" s="2">
        <f t="shared" si="17"/>
        <v>1.0000000000218279E-2</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14"/>
        <v>0</v>
      </c>
      <c r="H1446" s="2">
        <f t="shared" si="17"/>
        <v>0</v>
      </c>
      <c r="I1446" s="10">
        <f t="shared" ref="I1446:I1452" si="1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14"/>
        <v>0</v>
      </c>
      <c r="H1447" s="2">
        <f t="shared" si="17"/>
        <v>0</v>
      </c>
      <c r="I1447" s="10">
        <f t="shared" si="1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14"/>
        <v>0</v>
      </c>
      <c r="H1448" s="2">
        <f t="shared" si="17"/>
        <v>0</v>
      </c>
      <c r="I1448" s="10">
        <f t="shared" si="1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14"/>
        <v>0</v>
      </c>
      <c r="H1449" s="2">
        <f t="shared" si="17"/>
        <v>0</v>
      </c>
      <c r="I1449" s="10">
        <f t="shared" si="1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14"/>
        <v>0</v>
      </c>
      <c r="H1450" s="2">
        <f t="shared" si="17"/>
        <v>0</v>
      </c>
      <c r="I1450" s="10">
        <f t="shared" si="1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6291.99</v>
      </c>
      <c r="E1451" s="1">
        <v>0</v>
      </c>
      <c r="F1451" s="1">
        <v>0</v>
      </c>
      <c r="G1451" s="2">
        <f t="shared" si="14"/>
        <v>201.34368000000001</v>
      </c>
      <c r="H1451" s="2">
        <f t="shared" si="17"/>
        <v>1.0000000000218279E-2</v>
      </c>
      <c r="I1451" s="10">
        <f t="shared" si="19"/>
        <v>2.0134368000439493</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14"/>
        <v>0</v>
      </c>
      <c r="H1452" s="2">
        <f t="shared" si="17"/>
        <v>0</v>
      </c>
      <c r="I1452" s="10">
        <f t="shared" si="1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2932976.7199999997</v>
      </c>
      <c r="D1453" s="1">
        <f>'P-VRIO'!E22</f>
        <v>173117.00000000003</v>
      </c>
      <c r="E1453" s="1">
        <v>0</v>
      </c>
      <c r="F1453" s="1">
        <v>0</v>
      </c>
      <c r="G1453" s="2">
        <f t="shared" si="14"/>
        <v>59025.792959999992</v>
      </c>
      <c r="H1453" s="2">
        <f t="shared" si="17"/>
        <v>0.28000000028987415</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2932976.7199999997</v>
      </c>
      <c r="D1454" s="1">
        <f>'P-VRIO'!E23</f>
        <v>168879.90000000002</v>
      </c>
      <c r="E1454" s="1">
        <v>0</v>
      </c>
      <c r="F1454" s="1">
        <v>0</v>
      </c>
      <c r="G1454" s="2">
        <f t="shared" si="14"/>
        <v>62143.993879999995</v>
      </c>
      <c r="H1454" s="2">
        <f t="shared" si="17"/>
        <v>0.38000000023748726</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72832.960000000006</v>
      </c>
      <c r="D1455" s="1">
        <f>'P-VRIO'!E24</f>
        <v>85686.6</v>
      </c>
      <c r="E1455" s="1">
        <v>0</v>
      </c>
      <c r="F1455" s="1">
        <v>0</v>
      </c>
      <c r="G1455" s="2">
        <f t="shared" si="14"/>
        <v>4884.1232</v>
      </c>
      <c r="H1455" s="2">
        <f t="shared" si="17"/>
        <v>0.43999999998777639</v>
      </c>
      <c r="I1455" s="10">
        <f t="shared" ref="I1455:I1460" si="20">G1455*H1455</f>
        <v>2149.0142079402985</v>
      </c>
      <c r="J1455" s="2">
        <f>IF(AND(Skriveni!C1455&lt;&gt;0,Skriveni!D1455&lt;&gt;0),1,0)</f>
        <v>1</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2860143.76</v>
      </c>
      <c r="D1456" s="1">
        <f>'P-VRIO'!E25</f>
        <v>83193.3</v>
      </c>
      <c r="E1456" s="1">
        <v>0</v>
      </c>
      <c r="F1456" s="1">
        <v>0</v>
      </c>
      <c r="G1456" s="2">
        <f t="shared" si="14"/>
        <v>63557.137560000003</v>
      </c>
      <c r="H1456" s="2">
        <f t="shared" si="17"/>
        <v>0.5400000002264278</v>
      </c>
      <c r="I1456" s="10">
        <f t="shared" si="20"/>
        <v>34320.854296791105</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14"/>
        <v>0</v>
      </c>
      <c r="H1457" s="2">
        <f t="shared" si="17"/>
        <v>0</v>
      </c>
      <c r="I1457" s="10">
        <f t="shared" si="2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14"/>
        <v>0</v>
      </c>
      <c r="H1458" s="2">
        <f t="shared" si="17"/>
        <v>0</v>
      </c>
      <c r="I1458" s="10">
        <f t="shared" si="2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14"/>
        <v>0</v>
      </c>
      <c r="H1459" s="2">
        <f t="shared" si="17"/>
        <v>0</v>
      </c>
      <c r="I1459" s="10">
        <f t="shared" si="2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14"/>
        <v>0</v>
      </c>
      <c r="H1460" s="2">
        <f t="shared" si="17"/>
        <v>0</v>
      </c>
      <c r="I1460" s="10">
        <f t="shared" si="2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4237.1000000000004</v>
      </c>
      <c r="E1461" s="1">
        <v>0</v>
      </c>
      <c r="F1461" s="1">
        <v>0</v>
      </c>
      <c r="G1461" s="2">
        <f t="shared" si="14"/>
        <v>220.32920000000001</v>
      </c>
      <c r="H1461" s="2">
        <f t="shared" si="17"/>
        <v>0.1000000000003638</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14"/>
        <v>0</v>
      </c>
      <c r="H1462" s="2">
        <f t="shared" si="17"/>
        <v>0</v>
      </c>
      <c r="I1462" s="10">
        <f t="shared" ref="I1462:I1468" si="2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14"/>
        <v>0</v>
      </c>
      <c r="H1463" s="2">
        <f t="shared" si="17"/>
        <v>0</v>
      </c>
      <c r="I1463" s="10">
        <f t="shared" si="2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14"/>
        <v>0</v>
      </c>
      <c r="H1464" s="2">
        <f t="shared" si="17"/>
        <v>0</v>
      </c>
      <c r="I1464" s="10">
        <f t="shared" si="2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14"/>
        <v>0</v>
      </c>
      <c r="H1465" s="2">
        <f t="shared" si="17"/>
        <v>0</v>
      </c>
      <c r="I1465" s="10">
        <f t="shared" si="2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14"/>
        <v>0</v>
      </c>
      <c r="H1466" s="2">
        <f t="shared" si="17"/>
        <v>0</v>
      </c>
      <c r="I1466" s="10">
        <f t="shared" si="2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4237.1000000000004</v>
      </c>
      <c r="E1467" s="1">
        <v>0</v>
      </c>
      <c r="F1467" s="1">
        <v>0</v>
      </c>
      <c r="G1467" s="2">
        <f t="shared" si="14"/>
        <v>271.17440000000005</v>
      </c>
      <c r="H1467" s="2">
        <f t="shared" si="17"/>
        <v>0.1000000000003638</v>
      </c>
      <c r="I1467" s="10">
        <f t="shared" si="21"/>
        <v>27.117440000098657</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14"/>
        <v>0</v>
      </c>
      <c r="H1468" s="2">
        <f t="shared" si="17"/>
        <v>0</v>
      </c>
      <c r="I1468" s="10">
        <f t="shared" si="2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14"/>
        <v>0</v>
      </c>
      <c r="H1469" s="2">
        <f t="shared" si="1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14"/>
        <v>0</v>
      </c>
      <c r="H1470" s="2">
        <f t="shared" si="1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14"/>
        <v>0</v>
      </c>
      <c r="H1471" s="2">
        <f t="shared" si="17"/>
        <v>0</v>
      </c>
      <c r="I1471" s="10">
        <f>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14"/>
        <v>0</v>
      </c>
      <c r="H1472" s="2">
        <f t="shared" si="17"/>
        <v>0</v>
      </c>
      <c r="I1472" s="10">
        <f>G1472*H1472</f>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14"/>
        <v>0</v>
      </c>
      <c r="H1473" s="2">
        <f t="shared" si="17"/>
        <v>0</v>
      </c>
      <c r="I1473" s="10">
        <f>G1473*H1473</f>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14"/>
        <v>0</v>
      </c>
      <c r="H1474" s="2">
        <f t="shared" si="17"/>
        <v>0</v>
      </c>
      <c r="I1474" s="10">
        <f>G1474*H1474</f>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14"/>
        <v>0</v>
      </c>
      <c r="H1475" s="2">
        <f t="shared" si="1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14"/>
        <v>0</v>
      </c>
      <c r="H1476" s="2">
        <f t="shared" si="17"/>
        <v>0</v>
      </c>
      <c r="I1476" s="10">
        <f>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14"/>
        <v>0</v>
      </c>
      <c r="H1477" s="2">
        <f t="shared" si="17"/>
        <v>0</v>
      </c>
      <c r="I1477" s="10">
        <f>G1477*H1477</f>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14"/>
        <v>0</v>
      </c>
      <c r="H1478" s="2">
        <f t="shared" si="17"/>
        <v>0</v>
      </c>
      <c r="I1478" s="10">
        <f>G1478*H1478</f>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14"/>
        <v>0</v>
      </c>
      <c r="H1479" s="14">
        <f t="shared" si="17"/>
        <v>0</v>
      </c>
      <c r="I1479" s="15">
        <f>G1479*H1479</f>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2218126.0699999998</v>
      </c>
      <c r="D1480" s="6"/>
      <c r="E1480" s="6">
        <v>0</v>
      </c>
      <c r="F1480" s="6">
        <v>0</v>
      </c>
      <c r="G1480" s="7">
        <f t="shared" ref="G1480:G1580" si="22">B1480/1000*C1480</f>
        <v>2218.1260699999998</v>
      </c>
      <c r="H1480" s="7">
        <f t="shared" ref="H1480:H1580" si="23">ABS(C1480-ROUND(C1480,0))</f>
        <v>6.9999999832361937E-2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37946772.609999999</v>
      </c>
      <c r="D1481" s="1">
        <v>0</v>
      </c>
      <c r="E1481" s="1">
        <v>0</v>
      </c>
      <c r="F1481" s="1">
        <v>0</v>
      </c>
      <c r="G1481" s="2">
        <f t="shared" si="22"/>
        <v>75893.54522</v>
      </c>
      <c r="H1481" s="2">
        <f t="shared" si="23"/>
        <v>0.39000000059604645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50965.75</v>
      </c>
      <c r="D1482" s="1">
        <v>0</v>
      </c>
      <c r="E1482" s="1">
        <v>0</v>
      </c>
      <c r="F1482" s="1">
        <v>0</v>
      </c>
      <c r="G1482" s="2">
        <f t="shared" si="22"/>
        <v>152.89725000000001</v>
      </c>
      <c r="H1482" s="2">
        <f t="shared" si="23"/>
        <v>0.25</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33303347.840000004</v>
      </c>
      <c r="D1483" s="1">
        <v>0</v>
      </c>
      <c r="E1483" s="1">
        <v>0</v>
      </c>
      <c r="F1483" s="1">
        <v>0</v>
      </c>
      <c r="G1483" s="2">
        <f t="shared" si="22"/>
        <v>133213.39136000001</v>
      </c>
      <c r="H1483" s="2">
        <f t="shared" si="23"/>
        <v>0.15999999642372131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11804612.119999999</v>
      </c>
      <c r="D1484" s="1">
        <v>0</v>
      </c>
      <c r="E1484" s="1">
        <v>0</v>
      </c>
      <c r="F1484" s="1">
        <v>0</v>
      </c>
      <c r="G1484" s="2">
        <f t="shared" si="22"/>
        <v>59023.060599999997</v>
      </c>
      <c r="H1484" s="2">
        <f t="shared" si="23"/>
        <v>0.11999999918043613</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8304201.8399999999</v>
      </c>
      <c r="D1485" s="1">
        <v>0</v>
      </c>
      <c r="E1485" s="1">
        <v>0</v>
      </c>
      <c r="F1485" s="1">
        <v>0</v>
      </c>
      <c r="G1485" s="2">
        <f t="shared" si="22"/>
        <v>49825.211040000002</v>
      </c>
      <c r="H1485" s="2">
        <f t="shared" si="23"/>
        <v>0.16000000014901161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78299.94</v>
      </c>
      <c r="D1486" s="1">
        <v>0</v>
      </c>
      <c r="E1486" s="1">
        <v>0</v>
      </c>
      <c r="F1486" s="1">
        <v>0</v>
      </c>
      <c r="G1486" s="2">
        <f t="shared" si="22"/>
        <v>548.09958000000006</v>
      </c>
      <c r="H1486" s="2">
        <f t="shared" si="23"/>
        <v>5.9999999997671694E-2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693675.2</v>
      </c>
      <c r="D1487" s="1">
        <v>0</v>
      </c>
      <c r="E1487" s="1">
        <v>0</v>
      </c>
      <c r="F1487" s="1">
        <v>0</v>
      </c>
      <c r="G1487" s="2">
        <f t="shared" si="22"/>
        <v>5549.4016000000001</v>
      </c>
      <c r="H1487" s="2">
        <f t="shared" si="23"/>
        <v>0.19999999995343387</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1273198.19</v>
      </c>
      <c r="D1489" s="1">
        <v>0</v>
      </c>
      <c r="E1489" s="1">
        <v>0</v>
      </c>
      <c r="F1489" s="1">
        <v>0</v>
      </c>
      <c r="G1489" s="2">
        <f t="shared" si="22"/>
        <v>12731.981899999999</v>
      </c>
      <c r="H1489" s="2">
        <f t="shared" si="23"/>
        <v>0.18999999994412065</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293221.17</v>
      </c>
      <c r="D1490" s="1">
        <v>0</v>
      </c>
      <c r="E1490" s="1">
        <v>0</v>
      </c>
      <c r="F1490" s="1">
        <v>0</v>
      </c>
      <c r="G1490" s="2">
        <f t="shared" si="22"/>
        <v>3225.4328699999996</v>
      </c>
      <c r="H1490" s="2">
        <f t="shared" si="23"/>
        <v>0.16999999998370185</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10856139.380000001</v>
      </c>
      <c r="D1491" s="1">
        <v>0</v>
      </c>
      <c r="E1491" s="1">
        <v>0</v>
      </c>
      <c r="F1491" s="1">
        <v>0</v>
      </c>
      <c r="G1491" s="2">
        <f t="shared" si="22"/>
        <v>130273.67256000001</v>
      </c>
      <c r="H1491" s="2">
        <f t="shared" si="23"/>
        <v>0.38000000081956387</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4592459.0199999996</v>
      </c>
      <c r="D1492" s="1">
        <v>0</v>
      </c>
      <c r="E1492" s="1">
        <v>0</v>
      </c>
      <c r="F1492" s="1">
        <v>0</v>
      </c>
      <c r="G1492" s="2">
        <f t="shared" si="22"/>
        <v>59701.96725999999</v>
      </c>
      <c r="H1492" s="2">
        <f t="shared" si="23"/>
        <v>1.9999999552965164E-2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22"/>
        <v>0</v>
      </c>
      <c r="H1493" s="2">
        <f t="shared" si="2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22"/>
        <v>0</v>
      </c>
      <c r="H1494" s="2">
        <f t="shared" si="2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22"/>
        <v>0</v>
      </c>
      <c r="H1495" s="2">
        <f t="shared" si="2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22"/>
        <v>0</v>
      </c>
      <c r="H1496" s="2">
        <f t="shared" si="2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22"/>
        <v>0</v>
      </c>
      <c r="H1497" s="2">
        <f t="shared" si="2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22"/>
        <v>0</v>
      </c>
      <c r="H1498" s="2">
        <f t="shared" si="2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37543257.769999996</v>
      </c>
      <c r="D1499" s="1">
        <v>0</v>
      </c>
      <c r="E1499" s="1">
        <v>0</v>
      </c>
      <c r="F1499" s="1">
        <v>0</v>
      </c>
      <c r="G1499" s="2">
        <f t="shared" si="22"/>
        <v>750865.15539999993</v>
      </c>
      <c r="H1499" s="2">
        <f t="shared" si="23"/>
        <v>0.23000000417232513</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27745.35</v>
      </c>
      <c r="D1500" s="1">
        <v>0</v>
      </c>
      <c r="E1500" s="1">
        <v>0</v>
      </c>
      <c r="F1500" s="1">
        <v>0</v>
      </c>
      <c r="G1500" s="2">
        <f t="shared" si="22"/>
        <v>582.65234999999996</v>
      </c>
      <c r="H1500" s="2">
        <f t="shared" si="23"/>
        <v>0.34999999999854481</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32989122.819999997</v>
      </c>
      <c r="D1501" s="1">
        <v>0</v>
      </c>
      <c r="E1501" s="1">
        <v>0</v>
      </c>
      <c r="F1501" s="1">
        <v>0</v>
      </c>
      <c r="G1501" s="2">
        <f t="shared" si="22"/>
        <v>725760.70203999989</v>
      </c>
      <c r="H1501" s="2">
        <f t="shared" si="23"/>
        <v>0.18000000342726707</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11700323.85</v>
      </c>
      <c r="D1502" s="1">
        <v>0</v>
      </c>
      <c r="E1502" s="1">
        <v>0</v>
      </c>
      <c r="F1502" s="1">
        <v>0</v>
      </c>
      <c r="G1502" s="2">
        <f t="shared" si="22"/>
        <v>269107.44854999997</v>
      </c>
      <c r="H1502" s="2">
        <f t="shared" si="23"/>
        <v>0.15000000037252903</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8000525.3499999996</v>
      </c>
      <c r="D1503" s="1">
        <v>0</v>
      </c>
      <c r="E1503" s="1">
        <v>0</v>
      </c>
      <c r="F1503" s="1">
        <v>0</v>
      </c>
      <c r="G1503" s="2">
        <f t="shared" si="22"/>
        <v>192012.6084</v>
      </c>
      <c r="H1503" s="2">
        <f t="shared" si="23"/>
        <v>0.34999999962747097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72718.11</v>
      </c>
      <c r="D1504" s="1">
        <v>0</v>
      </c>
      <c r="E1504" s="1">
        <v>0</v>
      </c>
      <c r="F1504" s="1">
        <v>0</v>
      </c>
      <c r="G1504" s="2">
        <f t="shared" si="22"/>
        <v>1817.9527500000002</v>
      </c>
      <c r="H1504" s="2">
        <f t="shared" si="23"/>
        <v>0.11000000000058208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680644.97</v>
      </c>
      <c r="D1505" s="1">
        <v>0</v>
      </c>
      <c r="E1505" s="1">
        <v>0</v>
      </c>
      <c r="F1505" s="1">
        <v>0</v>
      </c>
      <c r="G1505" s="2">
        <f t="shared" si="22"/>
        <v>17696.769219999998</v>
      </c>
      <c r="H1505" s="2">
        <f t="shared" si="23"/>
        <v>3.0000000027939677E-2</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1361923.22</v>
      </c>
      <c r="D1507" s="1">
        <v>0</v>
      </c>
      <c r="E1507" s="1">
        <v>0</v>
      </c>
      <c r="F1507" s="1">
        <v>0</v>
      </c>
      <c r="G1507" s="2">
        <f t="shared" si="22"/>
        <v>38133.850160000002</v>
      </c>
      <c r="H1507" s="2">
        <f t="shared" si="23"/>
        <v>0.21999999997206032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294800.57</v>
      </c>
      <c r="D1508" s="1">
        <v>0</v>
      </c>
      <c r="E1508" s="1">
        <v>0</v>
      </c>
      <c r="F1508" s="1">
        <v>0</v>
      </c>
      <c r="G1508" s="2">
        <f t="shared" si="22"/>
        <v>8549.2165300000015</v>
      </c>
      <c r="H1508" s="2">
        <f t="shared" si="23"/>
        <v>0.42999999999301508</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10878186.75</v>
      </c>
      <c r="D1509" s="1">
        <v>0</v>
      </c>
      <c r="E1509" s="1">
        <v>0</v>
      </c>
      <c r="F1509" s="1">
        <v>0</v>
      </c>
      <c r="G1509" s="2">
        <f t="shared" si="22"/>
        <v>326345.60249999998</v>
      </c>
      <c r="H1509" s="2">
        <f t="shared" si="23"/>
        <v>0.25</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4504125.9800000004</v>
      </c>
      <c r="D1510" s="1">
        <v>0</v>
      </c>
      <c r="E1510" s="1">
        <v>0</v>
      </c>
      <c r="F1510" s="1">
        <v>0</v>
      </c>
      <c r="G1510" s="2">
        <f t="shared" si="22"/>
        <v>139627.90538000001</v>
      </c>
      <c r="H1510" s="2">
        <f t="shared" si="23"/>
        <v>1.9999999552965164E-2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22263.62</v>
      </c>
      <c r="D1511" s="1">
        <v>0</v>
      </c>
      <c r="E1511" s="1">
        <v>0</v>
      </c>
      <c r="F1511" s="1">
        <v>0</v>
      </c>
      <c r="G1511" s="2">
        <f t="shared" si="22"/>
        <v>712.43583999999998</v>
      </c>
      <c r="H1511" s="2">
        <f t="shared" si="23"/>
        <v>0.38000000000101863</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22"/>
        <v>0</v>
      </c>
      <c r="H1512" s="2">
        <f t="shared" si="2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22"/>
        <v>0</v>
      </c>
      <c r="H1513" s="2">
        <f t="shared" si="2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22"/>
        <v>0</v>
      </c>
      <c r="H1514" s="2">
        <f t="shared" si="2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22263.62</v>
      </c>
      <c r="D1515" s="1">
        <v>0</v>
      </c>
      <c r="E1515" s="1">
        <v>0</v>
      </c>
      <c r="F1515" s="1">
        <v>0</v>
      </c>
      <c r="G1515" s="2">
        <f t="shared" si="22"/>
        <v>801.49031999999988</v>
      </c>
      <c r="H1515" s="2">
        <f t="shared" si="23"/>
        <v>0.38000000000101863</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22"/>
        <v>0</v>
      </c>
      <c r="H1516" s="2">
        <f t="shared" si="2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2621640.9100000039</v>
      </c>
      <c r="D1517" s="1">
        <v>0</v>
      </c>
      <c r="E1517" s="1">
        <v>0</v>
      </c>
      <c r="F1517" s="1">
        <v>0</v>
      </c>
      <c r="G1517" s="2">
        <f t="shared" si="22"/>
        <v>99622.354580000145</v>
      </c>
      <c r="H1517" s="2">
        <f t="shared" si="23"/>
        <v>8.999999612569809E-2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61070.67</v>
      </c>
      <c r="D1518" s="1">
        <v>0</v>
      </c>
      <c r="E1518" s="1">
        <v>0</v>
      </c>
      <c r="F1518" s="1">
        <v>0</v>
      </c>
      <c r="G1518" s="2">
        <f t="shared" si="22"/>
        <v>2381.7561299999998</v>
      </c>
      <c r="H1518" s="2">
        <f t="shared" si="23"/>
        <v>0.33000000000174623</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9318.7199999999993</v>
      </c>
      <c r="D1519" s="1">
        <v>0</v>
      </c>
      <c r="E1519" s="1">
        <v>0</v>
      </c>
      <c r="F1519" s="1">
        <v>0</v>
      </c>
      <c r="G1519" s="2">
        <f t="shared" si="22"/>
        <v>372.74879999999996</v>
      </c>
      <c r="H1519" s="2">
        <f t="shared" si="23"/>
        <v>0.28000000000065484</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22"/>
        <v>0</v>
      </c>
      <c r="H1520" s="2">
        <f t="shared" si="2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22"/>
        <v>0</v>
      </c>
      <c r="H1521" s="2">
        <f t="shared" si="2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9318.7199999999993</v>
      </c>
      <c r="D1522" s="1">
        <v>0</v>
      </c>
      <c r="E1522" s="1">
        <v>0</v>
      </c>
      <c r="F1522" s="1">
        <v>0</v>
      </c>
      <c r="G1522" s="2">
        <f t="shared" si="22"/>
        <v>400.70495999999991</v>
      </c>
      <c r="H1522" s="2">
        <f t="shared" si="23"/>
        <v>0.28000000000065484</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22"/>
        <v>0</v>
      </c>
      <c r="H1523" s="2">
        <f t="shared" si="2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51751.95</v>
      </c>
      <c r="D1524" s="1">
        <v>0</v>
      </c>
      <c r="E1524" s="1">
        <v>0</v>
      </c>
      <c r="F1524" s="1">
        <v>0</v>
      </c>
      <c r="G1524" s="2">
        <f t="shared" si="22"/>
        <v>2328.8377499999997</v>
      </c>
      <c r="H1524" s="2">
        <f t="shared" si="23"/>
        <v>5.0000000002910383E-2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22"/>
        <v>0</v>
      </c>
      <c r="H1525" s="2">
        <f t="shared" si="2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22"/>
        <v>0</v>
      </c>
      <c r="H1526" s="2">
        <f t="shared" si="2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22"/>
        <v>0</v>
      </c>
      <c r="H1527" s="2">
        <f t="shared" si="2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22"/>
        <v>0</v>
      </c>
      <c r="H1528" s="2">
        <f t="shared" si="2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22"/>
        <v>0</v>
      </c>
      <c r="H1529" s="2">
        <f t="shared" si="2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50321.939999999995</v>
      </c>
      <c r="D1530" s="1">
        <v>0</v>
      </c>
      <c r="E1530" s="1">
        <v>0</v>
      </c>
      <c r="F1530" s="1">
        <v>0</v>
      </c>
      <c r="G1530" s="2">
        <f t="shared" si="22"/>
        <v>2566.4189399999996</v>
      </c>
      <c r="H1530" s="2">
        <f t="shared" si="23"/>
        <v>6.0000000004947651E-2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49850.77</v>
      </c>
      <c r="D1531" s="1">
        <v>0</v>
      </c>
      <c r="E1531" s="1">
        <v>0</v>
      </c>
      <c r="F1531" s="1">
        <v>0</v>
      </c>
      <c r="G1531" s="2">
        <f t="shared" si="22"/>
        <v>2592.2400399999997</v>
      </c>
      <c r="H1531" s="2">
        <f t="shared" si="23"/>
        <v>0.23000000000320142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22"/>
        <v>0</v>
      </c>
      <c r="H1532" s="2">
        <f t="shared" si="2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22"/>
        <v>0</v>
      </c>
      <c r="H1533" s="2">
        <f t="shared" si="2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471.17</v>
      </c>
      <c r="D1534" s="1">
        <v>0</v>
      </c>
      <c r="E1534" s="1">
        <v>0</v>
      </c>
      <c r="F1534" s="1">
        <v>0</v>
      </c>
      <c r="G1534" s="2">
        <f t="shared" si="22"/>
        <v>25.914350000000002</v>
      </c>
      <c r="H1534" s="2">
        <f t="shared" si="23"/>
        <v>0.17000000000001592</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22"/>
        <v>0</v>
      </c>
      <c r="H1535" s="2">
        <f t="shared" si="2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22"/>
        <v>0</v>
      </c>
      <c r="H1536" s="2">
        <f t="shared" si="2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22"/>
        <v>0</v>
      </c>
      <c r="H1537" s="2">
        <f t="shared" si="23"/>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22"/>
        <v>0</v>
      </c>
      <c r="H1538" s="2">
        <f t="shared" si="23"/>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22"/>
        <v>0</v>
      </c>
      <c r="H1539" s="2">
        <f t="shared" si="23"/>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22"/>
        <v>0</v>
      </c>
      <c r="H1540" s="2">
        <f t="shared" si="23"/>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22"/>
        <v>0</v>
      </c>
      <c r="H1541" s="2">
        <f t="shared" si="23"/>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22"/>
        <v>0</v>
      </c>
      <c r="H1542" s="2">
        <f t="shared" si="23"/>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22"/>
        <v>0</v>
      </c>
      <c r="H1543" s="2">
        <f t="shared" si="23"/>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22"/>
        <v>0</v>
      </c>
      <c r="H1544" s="2">
        <f t="shared" si="23"/>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B1545/1000*C1545</f>
        <v>0</v>
      </c>
      <c r="H1545" s="2">
        <f>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B1546/1000*C1546</f>
        <v>0</v>
      </c>
      <c r="H1546" s="2">
        <f>ABS(C1546-ROUND(C1546,0))</f>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B1547/1000*C1547</f>
        <v>0</v>
      </c>
      <c r="H1547" s="2">
        <f>ABS(C1547-ROUND(C1547,0))</f>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B1548/1000*C1548</f>
        <v>0</v>
      </c>
      <c r="H1548" s="2">
        <f>ABS(C1548-ROUND(C1548,0))</f>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B1549/1000*C1549</f>
        <v>0</v>
      </c>
      <c r="H1549" s="2">
        <f>ABS(C1549-ROUND(C1549,0))</f>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22"/>
        <v>0</v>
      </c>
      <c r="H1550" s="2">
        <f t="shared" si="23"/>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22"/>
        <v>0</v>
      </c>
      <c r="H1551" s="2">
        <f t="shared" si="23"/>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22"/>
        <v>0</v>
      </c>
      <c r="H1552" s="2">
        <f t="shared" si="23"/>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22"/>
        <v>0</v>
      </c>
      <c r="H1553" s="2">
        <f t="shared" si="23"/>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22"/>
        <v>0</v>
      </c>
      <c r="H1554" s="2">
        <f t="shared" si="23"/>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1430.01</v>
      </c>
      <c r="D1555" s="1">
        <v>0</v>
      </c>
      <c r="E1555" s="1">
        <v>0</v>
      </c>
      <c r="F1555" s="1">
        <v>0</v>
      </c>
      <c r="G1555" s="2">
        <f t="shared" si="22"/>
        <v>108.68075999999999</v>
      </c>
      <c r="H1555" s="2">
        <f t="shared" si="23"/>
        <v>9.9999999999909051E-3</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22"/>
        <v>0</v>
      </c>
      <c r="H1556" s="2">
        <f t="shared" si="23"/>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22"/>
        <v>0</v>
      </c>
      <c r="H1557" s="2">
        <f t="shared" si="23"/>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22"/>
        <v>0</v>
      </c>
      <c r="H1558" s="2">
        <f t="shared" si="23"/>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1430.01</v>
      </c>
      <c r="D1559" s="1">
        <v>0</v>
      </c>
      <c r="E1559" s="1">
        <v>0</v>
      </c>
      <c r="F1559" s="1">
        <v>0</v>
      </c>
      <c r="G1559" s="2">
        <f t="shared" si="22"/>
        <v>114.4008</v>
      </c>
      <c r="H1559" s="2">
        <f t="shared" si="23"/>
        <v>9.9999999999909051E-3</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22"/>
        <v>0</v>
      </c>
      <c r="H1560" s="2">
        <f t="shared" si="23"/>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22"/>
        <v>0</v>
      </c>
      <c r="H1561" s="2">
        <f t="shared" si="23"/>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22"/>
        <v>0</v>
      </c>
      <c r="H1562" s="2">
        <f t="shared" si="23"/>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22"/>
        <v>0</v>
      </c>
      <c r="H1563" s="2">
        <f t="shared" si="23"/>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22"/>
        <v>0</v>
      </c>
      <c r="H1564" s="2">
        <f t="shared" si="23"/>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22"/>
        <v>0</v>
      </c>
      <c r="H1565" s="2">
        <f t="shared" si="23"/>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22"/>
        <v>0</v>
      </c>
      <c r="H1566" s="2">
        <f t="shared" si="23"/>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22"/>
        <v>0</v>
      </c>
      <c r="H1567" s="2">
        <f t="shared" si="23"/>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22"/>
        <v>0</v>
      </c>
      <c r="H1568" s="2">
        <f t="shared" si="23"/>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22"/>
        <v>0</v>
      </c>
      <c r="H1569" s="2">
        <f t="shared" si="23"/>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22"/>
        <v>0</v>
      </c>
      <c r="H1570" s="2">
        <f t="shared" si="23"/>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22"/>
        <v>0</v>
      </c>
      <c r="H1571" s="2">
        <f t="shared" si="23"/>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22"/>
        <v>0</v>
      </c>
      <c r="H1572" s="2">
        <f t="shared" si="23"/>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22"/>
        <v>0</v>
      </c>
      <c r="H1573" s="2">
        <f t="shared" si="23"/>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22"/>
        <v>0</v>
      </c>
      <c r="H1574" s="2">
        <f t="shared" si="23"/>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22"/>
        <v>0</v>
      </c>
      <c r="H1575" s="2">
        <f t="shared" si="23"/>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2560570.2400000002</v>
      </c>
      <c r="D1576" s="1">
        <v>0</v>
      </c>
      <c r="E1576" s="1">
        <v>0</v>
      </c>
      <c r="F1576" s="1">
        <v>0</v>
      </c>
      <c r="G1576" s="2">
        <f t="shared" si="22"/>
        <v>248375.31328000003</v>
      </c>
      <c r="H1576" s="2">
        <f t="shared" si="23"/>
        <v>0.24000000022351742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71836.25</v>
      </c>
      <c r="D1577" s="1">
        <v>0</v>
      </c>
      <c r="E1577" s="1">
        <v>0</v>
      </c>
      <c r="F1577" s="1">
        <v>0</v>
      </c>
      <c r="G1577" s="2">
        <f t="shared" si="22"/>
        <v>7039.9525000000003</v>
      </c>
      <c r="H1577" s="2">
        <f t="shared" si="23"/>
        <v>0.25</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2374811.75</v>
      </c>
      <c r="D1578" s="1">
        <v>0</v>
      </c>
      <c r="E1578" s="1">
        <v>0</v>
      </c>
      <c r="F1578" s="1">
        <v>0</v>
      </c>
      <c r="G1578" s="2">
        <f t="shared" si="22"/>
        <v>235106.36325000002</v>
      </c>
      <c r="H1578" s="2">
        <f t="shared" si="23"/>
        <v>0.25</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92123.5</v>
      </c>
      <c r="D1579" s="1">
        <v>0</v>
      </c>
      <c r="E1579" s="1">
        <v>0</v>
      </c>
      <c r="F1579" s="1">
        <v>0</v>
      </c>
      <c r="G1579" s="2">
        <f t="shared" si="22"/>
        <v>9212.35</v>
      </c>
      <c r="H1579" s="2">
        <f t="shared" si="23"/>
        <v>0.5</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21798.74</v>
      </c>
      <c r="D1580" s="13">
        <v>0</v>
      </c>
      <c r="E1580" s="13">
        <v>0</v>
      </c>
      <c r="F1580" s="13">
        <v>0</v>
      </c>
      <c r="G1580" s="14">
        <f t="shared" si="22"/>
        <v>2201.6727400000004</v>
      </c>
      <c r="H1580" s="14">
        <f t="shared" si="23"/>
        <v>0.25999999999839929</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opLeftCell="A7"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37429</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34606066.920000002</v>
      </c>
      <c r="I16" s="170">
        <f>'PR-RAS'!E6</f>
        <v>30660707.640000001</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26026955.109999999</v>
      </c>
      <c r="I17" s="170">
        <f>'PR-RAS'!E151</f>
        <v>27941236.400000006</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8266355.3000000063</v>
      </c>
      <c r="I18" s="170">
        <f>'PR-RAS'!E645</f>
        <v>6928148.849999995</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122791796.48999998</v>
      </c>
      <c r="I20" s="173">
        <f>BILANCA!E7</f>
        <v>126206057.61999999</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34993729.289999999</v>
      </c>
      <c r="I21" s="175">
        <f>BILANCA!E68</f>
        <v>33800991.399999991</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2298147.4700000002</v>
      </c>
      <c r="I22" s="175">
        <f>BILANCA!E176</f>
        <v>2682641.7200000002</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155487378.31</v>
      </c>
      <c r="I23" s="177">
        <f>BILANCA!E237</f>
        <v>157324407.29999998</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5700866.5499999998</v>
      </c>
      <c r="I24" s="173">
        <f>'RAS-funkcijski'!E5</f>
        <v>5889859.1500000004</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2337053</v>
      </c>
      <c r="I25" s="175">
        <f>'RAS-funkcijski'!E35</f>
        <v>3388983.48</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15782010.779999999</v>
      </c>
      <c r="I27" s="175">
        <f>'RAS-funkcijski'!E114</f>
        <v>14517670.580000002</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30935533.079999998</v>
      </c>
      <c r="I28" s="179">
        <f>'RAS-funkcijski'!E141</f>
        <v>33280889.710000005</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2934460.2499999995</v>
      </c>
      <c r="I29" s="173">
        <f>'P-VRIO'!E5</f>
        <v>189310.34000000003</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2932976.7199999997</v>
      </c>
      <c r="I30" s="175">
        <f>'P-VRIO'!E22</f>
        <v>173117.00000000003</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2218126.0699999998</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2621640.9100000039</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61070.67</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2560570.2400000002</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399" zoomScaleNormal="100" workbookViewId="0">
      <selection activeCell="E413" sqref="E41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34606066.920000002</v>
      </c>
      <c r="E6" s="51">
        <f>E7+E44+E50+E82+E106+E124+E133+E139</f>
        <v>30660707.640000001</v>
      </c>
      <c r="F6" s="52">
        <f t="shared" ref="F6:F131" si="0">IF(D6&lt;&gt;0,IF(E6/D6&gt;=100,"&gt;&gt;100",E6/D6*100),"-")</f>
        <v>88.599226577465103</v>
      </c>
    </row>
    <row r="7" spans="1:25" ht="12.75" customHeight="1" x14ac:dyDescent="0.2">
      <c r="A7" s="53">
        <v>61</v>
      </c>
      <c r="B7" s="294" t="s">
        <v>60</v>
      </c>
      <c r="C7" s="50" t="s">
        <v>61</v>
      </c>
      <c r="D7" s="51">
        <f>D8+D17+D23+D29+D37+D40</f>
        <v>3332343.9200000004</v>
      </c>
      <c r="E7" s="51">
        <f>E8+E17+E23+E29+E37+E40</f>
        <v>4883432.8900000006</v>
      </c>
      <c r="F7" s="52">
        <f t="shared" si="0"/>
        <v>146.54648521392716</v>
      </c>
    </row>
    <row r="8" spans="1:25" ht="12.75" customHeight="1" x14ac:dyDescent="0.2">
      <c r="A8" s="53">
        <v>611</v>
      </c>
      <c r="B8" s="85" t="s">
        <v>62</v>
      </c>
      <c r="C8" s="50" t="s">
        <v>63</v>
      </c>
      <c r="D8" s="51">
        <f>SUM(D9:D14)-D15-D16</f>
        <v>2667845.9500000002</v>
      </c>
      <c r="E8" s="51">
        <f>SUM(E9:E14)-E15-E16</f>
        <v>4159284.19</v>
      </c>
      <c r="F8" s="52">
        <f t="shared" si="0"/>
        <v>155.90421141070755</v>
      </c>
    </row>
    <row r="9" spans="1:25" ht="12.75" customHeight="1" x14ac:dyDescent="0.2">
      <c r="A9" s="53">
        <v>6111</v>
      </c>
      <c r="B9" s="85" t="s">
        <v>64</v>
      </c>
      <c r="C9" s="50" t="s">
        <v>65</v>
      </c>
      <c r="D9" s="242">
        <v>2328910.4</v>
      </c>
      <c r="E9" s="242">
        <v>3405243.8</v>
      </c>
      <c r="F9" s="52">
        <f t="shared" si="0"/>
        <v>146.21617903376617</v>
      </c>
    </row>
    <row r="10" spans="1:25" ht="12.75" customHeight="1" x14ac:dyDescent="0.2">
      <c r="A10" s="53">
        <v>6112</v>
      </c>
      <c r="B10" s="85" t="s">
        <v>66</v>
      </c>
      <c r="C10" s="50" t="s">
        <v>67</v>
      </c>
      <c r="D10" s="242">
        <v>423797.73</v>
      </c>
      <c r="E10" s="242">
        <v>545569.64</v>
      </c>
      <c r="F10" s="52">
        <f t="shared" si="0"/>
        <v>128.73349746351875</v>
      </c>
    </row>
    <row r="11" spans="1:25" ht="12.75" customHeight="1" x14ac:dyDescent="0.2">
      <c r="A11" s="53">
        <v>6113</v>
      </c>
      <c r="B11" s="85" t="s">
        <v>68</v>
      </c>
      <c r="C11" s="50" t="s">
        <v>69</v>
      </c>
      <c r="D11" s="242">
        <v>180129.17</v>
      </c>
      <c r="E11" s="242">
        <v>177402.49</v>
      </c>
      <c r="F11" s="52">
        <f t="shared" si="0"/>
        <v>98.486264051513686</v>
      </c>
    </row>
    <row r="12" spans="1:25" ht="12.75" customHeight="1" x14ac:dyDescent="0.2">
      <c r="A12" s="53">
        <v>6114</v>
      </c>
      <c r="B12" s="85" t="s">
        <v>70</v>
      </c>
      <c r="C12" s="50" t="s">
        <v>71</v>
      </c>
      <c r="D12" s="242">
        <v>227321.5</v>
      </c>
      <c r="E12" s="242">
        <v>472071.53</v>
      </c>
      <c r="F12" s="52">
        <f t="shared" si="0"/>
        <v>207.66690788156862</v>
      </c>
    </row>
    <row r="13" spans="1:25" ht="12.75" customHeight="1" x14ac:dyDescent="0.2">
      <c r="A13" s="53">
        <v>6115</v>
      </c>
      <c r="B13" s="85" t="s">
        <v>72</v>
      </c>
      <c r="C13" s="50" t="s">
        <v>73</v>
      </c>
      <c r="D13" s="242">
        <v>166160.18</v>
      </c>
      <c r="E13" s="242">
        <v>255635.75</v>
      </c>
      <c r="F13" s="52">
        <f t="shared" si="0"/>
        <v>153.84898475675701</v>
      </c>
    </row>
    <row r="14" spans="1:25" ht="12.75" customHeight="1" x14ac:dyDescent="0.2">
      <c r="A14" s="53">
        <v>6116</v>
      </c>
      <c r="B14" s="85" t="s">
        <v>74</v>
      </c>
      <c r="C14" s="50" t="s">
        <v>75</v>
      </c>
      <c r="D14" s="242">
        <v>0</v>
      </c>
      <c r="E14" s="242">
        <v>1986.37</v>
      </c>
      <c r="F14" s="52" t="str">
        <f t="shared" si="0"/>
        <v>-</v>
      </c>
    </row>
    <row r="15" spans="1:25" ht="12.75" customHeight="1" x14ac:dyDescent="0.2">
      <c r="A15" s="53">
        <v>6117</v>
      </c>
      <c r="B15" s="85" t="s">
        <v>76</v>
      </c>
      <c r="C15" s="50" t="s">
        <v>77</v>
      </c>
      <c r="D15" s="242">
        <v>658473.03</v>
      </c>
      <c r="E15" s="242">
        <v>698625.39</v>
      </c>
      <c r="F15" s="52">
        <f t="shared" si="0"/>
        <v>106.09779872077677</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SUM(D18:D21)-D22</f>
        <v>0</v>
      </c>
      <c r="E17" s="51">
        <f>SUM(E18:E21)-E22</f>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SUM(D24:D28)</f>
        <v>599698.44999999995</v>
      </c>
      <c r="E23" s="51">
        <f>SUM(E24:E28)</f>
        <v>644545.30000000005</v>
      </c>
      <c r="F23" s="52">
        <f t="shared" si="0"/>
        <v>107.47823343548745</v>
      </c>
    </row>
    <row r="24" spans="1:6" ht="12.75" customHeight="1" x14ac:dyDescent="0.2">
      <c r="A24" s="53">
        <v>6131</v>
      </c>
      <c r="B24" s="85" t="s">
        <v>94</v>
      </c>
      <c r="C24" s="50" t="s">
        <v>95</v>
      </c>
      <c r="D24" s="242">
        <v>4147.8599999999997</v>
      </c>
      <c r="E24" s="242">
        <v>4207.6400000000003</v>
      </c>
      <c r="F24" s="52">
        <f t="shared" si="0"/>
        <v>101.44122511367308</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595550.59</v>
      </c>
      <c r="E27" s="242">
        <v>640337.66</v>
      </c>
      <c r="F27" s="52">
        <f t="shared" si="0"/>
        <v>107.52027967934681</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SUM(D30:D36)</f>
        <v>64799.519999999997</v>
      </c>
      <c r="E29" s="51">
        <f>SUM(E30:E36)</f>
        <v>79603.399999999994</v>
      </c>
      <c r="F29" s="52">
        <f t="shared" si="0"/>
        <v>122.84566305429423</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64645.2</v>
      </c>
      <c r="E31" s="242">
        <v>79586.789999999994</v>
      </c>
      <c r="F31" s="52">
        <f t="shared" si="0"/>
        <v>123.11322418369809</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154.32</v>
      </c>
      <c r="E33" s="242">
        <v>16.61</v>
      </c>
      <c r="F33" s="52">
        <f t="shared" si="0"/>
        <v>10.763348885432865</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SUM(D38:D39)</f>
        <v>0</v>
      </c>
      <c r="E37" s="51">
        <f>SUM(E38:E39)</f>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SUM(D41:D43)</f>
        <v>0</v>
      </c>
      <c r="E40" s="51">
        <f>SUM(E41:E43)</f>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D45+D48+D49</f>
        <v>0</v>
      </c>
      <c r="E44" s="51">
        <f>E45+E48+E49</f>
        <v>0</v>
      </c>
      <c r="F44" s="52" t="str">
        <f t="shared" si="0"/>
        <v>-</v>
      </c>
    </row>
    <row r="45" spans="1:6" ht="12.75" customHeight="1" x14ac:dyDescent="0.2">
      <c r="A45" s="53">
        <v>621</v>
      </c>
      <c r="B45" s="85" t="s">
        <v>136</v>
      </c>
      <c r="C45" s="50" t="s">
        <v>137</v>
      </c>
      <c r="D45" s="51">
        <f>SUM(D46:D47)</f>
        <v>0</v>
      </c>
      <c r="E45" s="51">
        <f>SUM(E46:E47)</f>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26393038.289999999</v>
      </c>
      <c r="E50" s="51">
        <f>E51+E54+E59+E62+E65+E68+E71+E74+E77</f>
        <v>21684809.23</v>
      </c>
      <c r="F50" s="52">
        <f t="shared" si="0"/>
        <v>82.161094875598735</v>
      </c>
    </row>
    <row r="51" spans="1:6" ht="12.75" customHeight="1" x14ac:dyDescent="0.2">
      <c r="A51" s="53">
        <v>631</v>
      </c>
      <c r="B51" s="86" t="s">
        <v>148</v>
      </c>
      <c r="C51" s="50" t="s">
        <v>149</v>
      </c>
      <c r="D51" s="51">
        <f>D52+D53</f>
        <v>4497.1499999999996</v>
      </c>
      <c r="E51" s="51">
        <f>E52+E53</f>
        <v>9609.2800000000007</v>
      </c>
      <c r="F51" s="52">
        <f t="shared" si="0"/>
        <v>213.67488298144383</v>
      </c>
    </row>
    <row r="52" spans="1:6" ht="12.75" customHeight="1" x14ac:dyDescent="0.2">
      <c r="A52" s="53">
        <v>6311</v>
      </c>
      <c r="B52" s="86" t="s">
        <v>150</v>
      </c>
      <c r="C52" s="50" t="s">
        <v>151</v>
      </c>
      <c r="D52" s="242">
        <v>4497.1499999999996</v>
      </c>
      <c r="E52" s="242">
        <v>9609.2800000000007</v>
      </c>
      <c r="F52" s="52">
        <f t="shared" si="0"/>
        <v>213.67488298144383</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SUM(D55:D58)</f>
        <v>102863.52</v>
      </c>
      <c r="E54" s="51">
        <f>SUM(E55:E58)</f>
        <v>188475.5</v>
      </c>
      <c r="F54" s="52">
        <f t="shared" si="0"/>
        <v>183.22870926447004</v>
      </c>
    </row>
    <row r="55" spans="1:6" ht="12.75" customHeight="1" x14ac:dyDescent="0.2">
      <c r="A55" s="53">
        <v>6321</v>
      </c>
      <c r="B55" s="86" t="s">
        <v>156</v>
      </c>
      <c r="C55" s="50" t="s">
        <v>157</v>
      </c>
      <c r="D55" s="242">
        <v>102863.52</v>
      </c>
      <c r="E55" s="242">
        <v>9680</v>
      </c>
      <c r="F55" s="52">
        <f t="shared" si="0"/>
        <v>9.4105276583962905</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178795.5</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SUM(D60:D61)</f>
        <v>10606037.4</v>
      </c>
      <c r="E59" s="51">
        <f>SUM(E60:E61)</f>
        <v>9335512.8300000001</v>
      </c>
      <c r="F59" s="52">
        <f t="shared" si="0"/>
        <v>88.020742129383777</v>
      </c>
    </row>
    <row r="60" spans="1:6" ht="24" x14ac:dyDescent="0.2">
      <c r="A60" s="53">
        <v>6331</v>
      </c>
      <c r="B60" s="86" t="s">
        <v>166</v>
      </c>
      <c r="C60" s="50" t="s">
        <v>167</v>
      </c>
      <c r="D60" s="242">
        <v>7728051.6699999999</v>
      </c>
      <c r="E60" s="242">
        <v>6509995.1200000001</v>
      </c>
      <c r="F60" s="52">
        <f t="shared" si="0"/>
        <v>84.238504062693465</v>
      </c>
    </row>
    <row r="61" spans="1:6" ht="24" x14ac:dyDescent="0.2">
      <c r="A61" s="53">
        <v>6332</v>
      </c>
      <c r="B61" s="86" t="s">
        <v>168</v>
      </c>
      <c r="C61" s="50" t="s">
        <v>169</v>
      </c>
      <c r="D61" s="242">
        <v>2877985.73</v>
      </c>
      <c r="E61" s="242">
        <v>2825517.71</v>
      </c>
      <c r="F61" s="52">
        <f t="shared" si="0"/>
        <v>98.176918688196551</v>
      </c>
    </row>
    <row r="62" spans="1:6" ht="12.75" customHeight="1" x14ac:dyDescent="0.2">
      <c r="A62" s="53">
        <v>634</v>
      </c>
      <c r="B62" s="85" t="s">
        <v>170</v>
      </c>
      <c r="C62" s="50" t="s">
        <v>171</v>
      </c>
      <c r="D62" s="51">
        <f>SUM(D63:D64)</f>
        <v>421976.03</v>
      </c>
      <c r="E62" s="51">
        <f>SUM(E63:E64)</f>
        <v>506349.27</v>
      </c>
      <c r="F62" s="52">
        <f t="shared" si="0"/>
        <v>119.99479449105202</v>
      </c>
    </row>
    <row r="63" spans="1:6" ht="12.75" customHeight="1" x14ac:dyDescent="0.2">
      <c r="A63" s="53">
        <v>6341</v>
      </c>
      <c r="B63" s="85" t="s">
        <v>172</v>
      </c>
      <c r="C63" s="50" t="s">
        <v>173</v>
      </c>
      <c r="D63" s="242">
        <v>346937.87</v>
      </c>
      <c r="E63" s="242">
        <v>313761.87</v>
      </c>
      <c r="F63" s="52">
        <f t="shared" si="0"/>
        <v>90.437480924178146</v>
      </c>
    </row>
    <row r="64" spans="1:6" ht="12.75" customHeight="1" x14ac:dyDescent="0.2">
      <c r="A64" s="53">
        <v>6342</v>
      </c>
      <c r="B64" s="85" t="s">
        <v>174</v>
      </c>
      <c r="C64" s="50" t="s">
        <v>175</v>
      </c>
      <c r="D64" s="242">
        <v>75038.16</v>
      </c>
      <c r="E64" s="242">
        <v>192587.4</v>
      </c>
      <c r="F64" s="52">
        <f t="shared" si="0"/>
        <v>256.65261514941193</v>
      </c>
    </row>
    <row r="65" spans="1:6" ht="12.75" customHeight="1" x14ac:dyDescent="0.2">
      <c r="A65" s="53">
        <v>635</v>
      </c>
      <c r="B65" s="85" t="s">
        <v>176</v>
      </c>
      <c r="C65" s="50" t="s">
        <v>177</v>
      </c>
      <c r="D65" s="51">
        <f>SUM(D66:D67)</f>
        <v>1834924.57</v>
      </c>
      <c r="E65" s="51">
        <f>SUM(E66:E67)</f>
        <v>1846584.09</v>
      </c>
      <c r="F65" s="52">
        <f t="shared" si="0"/>
        <v>100.63542230512506</v>
      </c>
    </row>
    <row r="66" spans="1:6" ht="12.75" customHeight="1" x14ac:dyDescent="0.2">
      <c r="A66" s="53">
        <v>6351</v>
      </c>
      <c r="B66" s="85" t="s">
        <v>178</v>
      </c>
      <c r="C66" s="50" t="s">
        <v>179</v>
      </c>
      <c r="D66" s="242">
        <v>1834924.57</v>
      </c>
      <c r="E66" s="242">
        <v>1846584.09</v>
      </c>
      <c r="F66" s="52">
        <f t="shared" si="0"/>
        <v>100.63542230512506</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SUM(D69:D70)</f>
        <v>7424574.6399999997</v>
      </c>
      <c r="E68" s="51">
        <f>SUM(E69:E70)</f>
        <v>8576357.0299999993</v>
      </c>
      <c r="F68" s="52">
        <f t="shared" si="0"/>
        <v>115.51310944865119</v>
      </c>
    </row>
    <row r="69" spans="1:6" ht="12.75" customHeight="1" x14ac:dyDescent="0.2">
      <c r="A69" s="53" t="s">
        <v>184</v>
      </c>
      <c r="B69" s="85" t="s">
        <v>185</v>
      </c>
      <c r="C69" s="50" t="s">
        <v>184</v>
      </c>
      <c r="D69" s="242">
        <v>7357121.3799999999</v>
      </c>
      <c r="E69" s="242">
        <v>8502261.9900000002</v>
      </c>
      <c r="F69" s="52">
        <f t="shared" si="0"/>
        <v>115.56506343789587</v>
      </c>
    </row>
    <row r="70" spans="1:6" ht="24" x14ac:dyDescent="0.2">
      <c r="A70" s="53" t="s">
        <v>186</v>
      </c>
      <c r="B70" s="85" t="s">
        <v>187</v>
      </c>
      <c r="C70" s="50" t="s">
        <v>186</v>
      </c>
      <c r="D70" s="242">
        <v>67453.259999999995</v>
      </c>
      <c r="E70" s="242">
        <v>74095.039999999994</v>
      </c>
      <c r="F70" s="52">
        <f t="shared" si="0"/>
        <v>109.8464922229111</v>
      </c>
    </row>
    <row r="71" spans="1:6" ht="24" x14ac:dyDescent="0.2">
      <c r="A71" s="53" t="s">
        <v>188</v>
      </c>
      <c r="B71" s="85" t="s">
        <v>189</v>
      </c>
      <c r="C71" s="54" t="s">
        <v>188</v>
      </c>
      <c r="D71" s="51">
        <f>SUM(D72:D73)</f>
        <v>0</v>
      </c>
      <c r="E71" s="51">
        <f>SUM(E72:E73)</f>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SUM(D75:D76)</f>
        <v>5998164.9800000004</v>
      </c>
      <c r="E74" s="51">
        <f>SUM(E75:E76)</f>
        <v>1221921.23</v>
      </c>
      <c r="F74" s="52">
        <f t="shared" si="0"/>
        <v>20.371584210743066</v>
      </c>
    </row>
    <row r="75" spans="1:6" ht="12.75" customHeight="1" x14ac:dyDescent="0.2">
      <c r="A75" s="53" t="s">
        <v>196</v>
      </c>
      <c r="B75" s="85" t="s">
        <v>197</v>
      </c>
      <c r="C75" s="50" t="s">
        <v>196</v>
      </c>
      <c r="D75" s="242">
        <v>561202.69999999995</v>
      </c>
      <c r="E75" s="242">
        <v>707154.27</v>
      </c>
      <c r="F75" s="52">
        <f t="shared" si="0"/>
        <v>126.00692583980799</v>
      </c>
    </row>
    <row r="76" spans="1:6" ht="12.75" customHeight="1" x14ac:dyDescent="0.2">
      <c r="A76" s="53" t="s">
        <v>198</v>
      </c>
      <c r="B76" s="85" t="s">
        <v>199</v>
      </c>
      <c r="C76" s="50" t="s">
        <v>198</v>
      </c>
      <c r="D76" s="242">
        <v>5436962.2800000003</v>
      </c>
      <c r="E76" s="242">
        <v>514766.96</v>
      </c>
      <c r="F76" s="52">
        <f t="shared" si="0"/>
        <v>9.4679148666081971</v>
      </c>
    </row>
    <row r="77" spans="1:6" ht="24" x14ac:dyDescent="0.2">
      <c r="A77" s="53" t="s">
        <v>200</v>
      </c>
      <c r="B77" s="85" t="s">
        <v>201</v>
      </c>
      <c r="C77" s="50" t="s">
        <v>200</v>
      </c>
      <c r="D77" s="51">
        <f>SUM(D78:D81)</f>
        <v>0</v>
      </c>
      <c r="E77" s="51">
        <f>SUM(E78:E81)</f>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D83+D91+D98</f>
        <v>666008.02</v>
      </c>
      <c r="E82" s="51">
        <f>E83+E91+E98</f>
        <v>791246.65999999992</v>
      </c>
      <c r="F82" s="52">
        <f t="shared" si="0"/>
        <v>118.8043741575364</v>
      </c>
    </row>
    <row r="83" spans="1:6" ht="12.75" customHeight="1" x14ac:dyDescent="0.2">
      <c r="A83" s="53">
        <v>641</v>
      </c>
      <c r="B83" s="85" t="s">
        <v>212</v>
      </c>
      <c r="C83" s="50" t="s">
        <v>213</v>
      </c>
      <c r="D83" s="51">
        <f>SUM(D84:D90)</f>
        <v>225882.15999999997</v>
      </c>
      <c r="E83" s="51">
        <f>SUM(E84:E90)</f>
        <v>328451.45</v>
      </c>
      <c r="F83" s="52">
        <f t="shared" si="0"/>
        <v>145.40831821335516</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623.95000000000005</v>
      </c>
      <c r="E85" s="242">
        <v>1103.68</v>
      </c>
      <c r="F85" s="52">
        <f t="shared" si="0"/>
        <v>176.88596842695731</v>
      </c>
    </row>
    <row r="86" spans="1:6" ht="12.75" customHeight="1" x14ac:dyDescent="0.2">
      <c r="A86" s="53">
        <v>6414</v>
      </c>
      <c r="B86" s="85" t="s">
        <v>218</v>
      </c>
      <c r="C86" s="50" t="s">
        <v>219</v>
      </c>
      <c r="D86" s="242">
        <v>1816.23</v>
      </c>
      <c r="E86" s="242">
        <v>1062.81</v>
      </c>
      <c r="F86" s="52">
        <f t="shared" si="0"/>
        <v>58.517368394972003</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223441.71</v>
      </c>
      <c r="E89" s="242">
        <v>326284.96000000002</v>
      </c>
      <c r="F89" s="52">
        <f t="shared" si="0"/>
        <v>146.02688101518737</v>
      </c>
    </row>
    <row r="90" spans="1:6" ht="12.75" customHeight="1" x14ac:dyDescent="0.2">
      <c r="A90" s="53">
        <v>6419</v>
      </c>
      <c r="B90" s="85" t="s">
        <v>226</v>
      </c>
      <c r="C90" s="50" t="s">
        <v>227</v>
      </c>
      <c r="D90" s="242">
        <v>0.27</v>
      </c>
      <c r="E90" s="242">
        <v>0</v>
      </c>
      <c r="F90" s="52">
        <f t="shared" si="0"/>
        <v>0</v>
      </c>
    </row>
    <row r="91" spans="1:6" ht="12.75" customHeight="1" x14ac:dyDescent="0.2">
      <c r="A91" s="53">
        <v>642</v>
      </c>
      <c r="B91" s="85" t="s">
        <v>228</v>
      </c>
      <c r="C91" s="50" t="s">
        <v>229</v>
      </c>
      <c r="D91" s="51">
        <f>SUM(D92:D97)</f>
        <v>440125.86</v>
      </c>
      <c r="E91" s="51">
        <f>SUM(E92:E97)</f>
        <v>462795.20999999996</v>
      </c>
      <c r="F91" s="52">
        <f t="shared" si="0"/>
        <v>105.15065167949913</v>
      </c>
    </row>
    <row r="92" spans="1:6" ht="12.75" customHeight="1" x14ac:dyDescent="0.2">
      <c r="A92" s="53">
        <v>6421</v>
      </c>
      <c r="B92" s="85" t="s">
        <v>230</v>
      </c>
      <c r="C92" s="50" t="s">
        <v>231</v>
      </c>
      <c r="D92" s="242">
        <v>33736.04</v>
      </c>
      <c r="E92" s="242">
        <v>47702.35</v>
      </c>
      <c r="F92" s="52">
        <f t="shared" si="0"/>
        <v>141.39878302254797</v>
      </c>
    </row>
    <row r="93" spans="1:6" ht="12.75" customHeight="1" x14ac:dyDescent="0.2">
      <c r="A93" s="53">
        <v>6422</v>
      </c>
      <c r="B93" s="85" t="s">
        <v>232</v>
      </c>
      <c r="C93" s="50" t="s">
        <v>233</v>
      </c>
      <c r="D93" s="242">
        <v>398096.47</v>
      </c>
      <c r="E93" s="242">
        <v>412332.5</v>
      </c>
      <c r="F93" s="52">
        <f t="shared" si="0"/>
        <v>103.57602517801779</v>
      </c>
    </row>
    <row r="94" spans="1:6" ht="12.75" customHeight="1" x14ac:dyDescent="0.2">
      <c r="A94" s="53">
        <v>6423</v>
      </c>
      <c r="B94" s="85" t="s">
        <v>234</v>
      </c>
      <c r="C94" s="50" t="s">
        <v>235</v>
      </c>
      <c r="D94" s="242">
        <v>8253.5300000000007</v>
      </c>
      <c r="E94" s="242">
        <v>2720.54</v>
      </c>
      <c r="F94" s="52">
        <f t="shared" si="0"/>
        <v>32.962138624321952</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39.82</v>
      </c>
      <c r="E97" s="242">
        <v>39.82</v>
      </c>
      <c r="F97" s="52">
        <f t="shared" si="0"/>
        <v>100</v>
      </c>
    </row>
    <row r="98" spans="1:6" ht="12.75" customHeight="1" x14ac:dyDescent="0.2">
      <c r="A98" s="53">
        <v>643</v>
      </c>
      <c r="B98" s="85" t="s">
        <v>242</v>
      </c>
      <c r="C98" s="50" t="s">
        <v>243</v>
      </c>
      <c r="D98" s="51">
        <f>SUM(D99:D105)</f>
        <v>0</v>
      </c>
      <c r="E98" s="51">
        <f>SUM(E99:E105)</f>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D107+D112+D120</f>
        <v>2441027.2999999998</v>
      </c>
      <c r="E106" s="51">
        <f>E107+E112+E120</f>
        <v>2489573.92</v>
      </c>
      <c r="F106" s="52">
        <f t="shared" si="0"/>
        <v>101.98877824922319</v>
      </c>
    </row>
    <row r="107" spans="1:6" ht="12.75" customHeight="1" x14ac:dyDescent="0.2">
      <c r="A107" s="53">
        <v>651</v>
      </c>
      <c r="B107" s="85" t="s">
        <v>260</v>
      </c>
      <c r="C107" s="50" t="s">
        <v>261</v>
      </c>
      <c r="D107" s="51">
        <f>SUM(D108:D111)</f>
        <v>323816.82</v>
      </c>
      <c r="E107" s="51">
        <f>SUM(E108:E111)</f>
        <v>379773.89</v>
      </c>
      <c r="F107" s="52">
        <f t="shared" si="0"/>
        <v>117.28047048328125</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255939.42</v>
      </c>
      <c r="E109" s="242">
        <v>328728.77</v>
      </c>
      <c r="F109" s="52">
        <f t="shared" si="0"/>
        <v>128.44006991967083</v>
      </c>
    </row>
    <row r="110" spans="1:6" ht="12.75" customHeight="1" x14ac:dyDescent="0.2">
      <c r="A110" s="53">
        <v>6513</v>
      </c>
      <c r="B110" s="85" t="s">
        <v>266</v>
      </c>
      <c r="C110" s="50" t="s">
        <v>267</v>
      </c>
      <c r="D110" s="242">
        <v>10700.11</v>
      </c>
      <c r="E110" s="242">
        <v>5781.59</v>
      </c>
      <c r="F110" s="52">
        <f t="shared" si="0"/>
        <v>54.032995922471827</v>
      </c>
    </row>
    <row r="111" spans="1:6" ht="12.75" customHeight="1" x14ac:dyDescent="0.2">
      <c r="A111" s="53">
        <v>6514</v>
      </c>
      <c r="B111" s="85" t="s">
        <v>268</v>
      </c>
      <c r="C111" s="50" t="s">
        <v>269</v>
      </c>
      <c r="D111" s="242">
        <v>57177.29</v>
      </c>
      <c r="E111" s="242">
        <v>45263.53</v>
      </c>
      <c r="F111" s="52">
        <f t="shared" si="0"/>
        <v>79.163475568709188</v>
      </c>
    </row>
    <row r="112" spans="1:6" ht="12.75" customHeight="1" x14ac:dyDescent="0.2">
      <c r="A112" s="53">
        <v>652</v>
      </c>
      <c r="B112" s="85" t="s">
        <v>270</v>
      </c>
      <c r="C112" s="50" t="s">
        <v>271</v>
      </c>
      <c r="D112" s="51">
        <f>SUM(D113:D119)</f>
        <v>935361.28999999992</v>
      </c>
      <c r="E112" s="51">
        <f>SUM(E113:E119)</f>
        <v>922894.12</v>
      </c>
      <c r="F112" s="52">
        <f t="shared" si="0"/>
        <v>98.667127864570929</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831.1</v>
      </c>
      <c r="E114" s="242">
        <v>2897.23</v>
      </c>
      <c r="F114" s="52">
        <f t="shared" si="0"/>
        <v>348.60185296594875</v>
      </c>
    </row>
    <row r="115" spans="1:6" ht="12.75" customHeight="1" x14ac:dyDescent="0.2">
      <c r="A115" s="53">
        <v>6524</v>
      </c>
      <c r="B115" s="85" t="s">
        <v>276</v>
      </c>
      <c r="C115" s="50" t="s">
        <v>277</v>
      </c>
      <c r="D115" s="242">
        <v>377.36</v>
      </c>
      <c r="E115" s="242">
        <v>1780.53</v>
      </c>
      <c r="F115" s="52">
        <f t="shared" si="0"/>
        <v>471.83856264574933</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934152.83</v>
      </c>
      <c r="E117" s="242">
        <v>918216.36</v>
      </c>
      <c r="F117" s="52">
        <f t="shared" si="0"/>
        <v>98.294018977601354</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SUM(D121:D123)</f>
        <v>1181849.19</v>
      </c>
      <c r="E120" s="51">
        <f>SUM(E121:E123)</f>
        <v>1186905.9099999999</v>
      </c>
      <c r="F120" s="52">
        <f t="shared" si="0"/>
        <v>100.42786508149995</v>
      </c>
    </row>
    <row r="121" spans="1:6" ht="12.75" customHeight="1" x14ac:dyDescent="0.2">
      <c r="A121" s="53">
        <v>6531</v>
      </c>
      <c r="B121" s="85" t="s">
        <v>288</v>
      </c>
      <c r="C121" s="50" t="s">
        <v>289</v>
      </c>
      <c r="D121" s="242">
        <v>13023.04</v>
      </c>
      <c r="E121" s="242">
        <v>6623.47</v>
      </c>
      <c r="F121" s="52">
        <f t="shared" si="0"/>
        <v>50.859630316730964</v>
      </c>
    </row>
    <row r="122" spans="1:6" ht="12.75" customHeight="1" x14ac:dyDescent="0.2">
      <c r="A122" s="53">
        <v>6532</v>
      </c>
      <c r="B122" s="85" t="s">
        <v>290</v>
      </c>
      <c r="C122" s="50" t="s">
        <v>291</v>
      </c>
      <c r="D122" s="242">
        <v>1168826.1499999999</v>
      </c>
      <c r="E122" s="242">
        <v>1180282.44</v>
      </c>
      <c r="F122" s="52">
        <f t="shared" si="0"/>
        <v>100.98015346422562</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D125+D128</f>
        <v>618090.09</v>
      </c>
      <c r="E124" s="51">
        <f>E125+E128</f>
        <v>673188.7</v>
      </c>
      <c r="F124" s="52">
        <f t="shared" si="0"/>
        <v>108.91433318401853</v>
      </c>
    </row>
    <row r="125" spans="1:6" ht="12.75" customHeight="1" x14ac:dyDescent="0.2">
      <c r="A125" s="53">
        <v>661</v>
      </c>
      <c r="B125" s="86" t="s">
        <v>296</v>
      </c>
      <c r="C125" s="50" t="s">
        <v>297</v>
      </c>
      <c r="D125" s="51">
        <f>SUM(D126:D127)</f>
        <v>498653.99</v>
      </c>
      <c r="E125" s="51">
        <f>SUM(E126:E127)</f>
        <v>581209.59999999998</v>
      </c>
      <c r="F125" s="52">
        <f t="shared" si="0"/>
        <v>116.55569024926481</v>
      </c>
    </row>
    <row r="126" spans="1:6" ht="12.75" customHeight="1" x14ac:dyDescent="0.2">
      <c r="A126" s="53">
        <v>6614</v>
      </c>
      <c r="B126" s="86" t="s">
        <v>298</v>
      </c>
      <c r="C126" s="50" t="s">
        <v>299</v>
      </c>
      <c r="D126" s="242">
        <v>25615.33</v>
      </c>
      <c r="E126" s="242">
        <v>37353.24</v>
      </c>
      <c r="F126" s="52">
        <f t="shared" si="0"/>
        <v>145.82377037500589</v>
      </c>
    </row>
    <row r="127" spans="1:6" ht="12.75" customHeight="1" x14ac:dyDescent="0.2">
      <c r="A127" s="53">
        <v>6615</v>
      </c>
      <c r="B127" s="86" t="s">
        <v>300</v>
      </c>
      <c r="C127" s="50" t="s">
        <v>301</v>
      </c>
      <c r="D127" s="242">
        <v>473038.66</v>
      </c>
      <c r="E127" s="242">
        <v>543856.36</v>
      </c>
      <c r="F127" s="52">
        <f t="shared" si="0"/>
        <v>114.97080598021311</v>
      </c>
    </row>
    <row r="128" spans="1:6" ht="24" x14ac:dyDescent="0.2">
      <c r="A128" s="53">
        <v>663</v>
      </c>
      <c r="B128" s="231" t="s">
        <v>302</v>
      </c>
      <c r="C128" s="50" t="s">
        <v>303</v>
      </c>
      <c r="D128" s="51">
        <f>SUM(D129:D132)</f>
        <v>119436.1</v>
      </c>
      <c r="E128" s="51">
        <f>SUM(E129:E132)</f>
        <v>91979.1</v>
      </c>
      <c r="F128" s="52">
        <f t="shared" si="0"/>
        <v>77.011138173466819</v>
      </c>
    </row>
    <row r="129" spans="1:6" ht="12.75" customHeight="1" x14ac:dyDescent="0.2">
      <c r="A129" s="53">
        <v>6631</v>
      </c>
      <c r="B129" s="86" t="s">
        <v>304</v>
      </c>
      <c r="C129" s="50" t="s">
        <v>305</v>
      </c>
      <c r="D129" s="242">
        <v>117370.27</v>
      </c>
      <c r="E129" s="242">
        <v>53270.9</v>
      </c>
      <c r="F129" s="52">
        <f t="shared" si="0"/>
        <v>45.387047333196044</v>
      </c>
    </row>
    <row r="130" spans="1:6" ht="12.75" customHeight="1" x14ac:dyDescent="0.2">
      <c r="A130" s="53">
        <v>6632</v>
      </c>
      <c r="B130" s="232" t="s">
        <v>306</v>
      </c>
      <c r="C130" s="50" t="s">
        <v>307</v>
      </c>
      <c r="D130" s="242">
        <v>2065.83</v>
      </c>
      <c r="E130" s="242">
        <v>38708.199999999997</v>
      </c>
      <c r="F130" s="52">
        <f t="shared" si="0"/>
        <v>1873.7359802113435</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D134+D138</f>
        <v>0</v>
      </c>
      <c r="E133" s="51">
        <f>E134+E138</f>
        <v>0</v>
      </c>
      <c r="F133" s="52" t="str">
        <f t="shared" ref="F133:F223" si="1">IF(D133&lt;&gt;0,IF(E133/D133&gt;=100,"&gt;&gt;100",E133/D133*100),"-")</f>
        <v>-</v>
      </c>
    </row>
    <row r="134" spans="1:6" ht="24" x14ac:dyDescent="0.2">
      <c r="A134" s="53">
        <v>671</v>
      </c>
      <c r="B134" s="232" t="s">
        <v>314</v>
      </c>
      <c r="C134" s="50" t="s">
        <v>315</v>
      </c>
      <c r="D134" s="51">
        <f>SUM(D135:D137)</f>
        <v>0</v>
      </c>
      <c r="E134" s="51">
        <f>SUM(E135:E137)</f>
        <v>0</v>
      </c>
      <c r="F134" s="52" t="str">
        <f t="shared" si="1"/>
        <v>-</v>
      </c>
    </row>
    <row r="135" spans="1:6" ht="12.75" customHeight="1" x14ac:dyDescent="0.2">
      <c r="A135" s="53">
        <v>6711</v>
      </c>
      <c r="B135" s="85" t="s">
        <v>316</v>
      </c>
      <c r="C135" s="50" t="s">
        <v>317</v>
      </c>
      <c r="D135" s="242">
        <v>0</v>
      </c>
      <c r="E135" s="242"/>
      <c r="F135" s="52" t="str">
        <f t="shared" si="1"/>
        <v>-</v>
      </c>
    </row>
    <row r="136" spans="1:6" ht="24" x14ac:dyDescent="0.2">
      <c r="A136" s="53">
        <v>6712</v>
      </c>
      <c r="B136" s="232" t="s">
        <v>318</v>
      </c>
      <c r="C136" s="50" t="s">
        <v>319</v>
      </c>
      <c r="D136" s="242">
        <v>0</v>
      </c>
      <c r="E136" s="242">
        <v>0</v>
      </c>
      <c r="F136" s="52" t="str">
        <f t="shared" si="1"/>
        <v>-</v>
      </c>
    </row>
    <row r="137" spans="1:6" ht="24" x14ac:dyDescent="0.2">
      <c r="A137" s="53" t="s">
        <v>320</v>
      </c>
      <c r="B137" s="85" t="s">
        <v>321</v>
      </c>
      <c r="C137" s="50" t="s">
        <v>320</v>
      </c>
      <c r="D137" s="242">
        <v>0</v>
      </c>
      <c r="E137" s="242">
        <v>0</v>
      </c>
      <c r="F137" s="52" t="str">
        <f t="shared" si="1"/>
        <v>-</v>
      </c>
    </row>
    <row r="138" spans="1:6" ht="12.75" customHeight="1" x14ac:dyDescent="0.2">
      <c r="A138" s="53" t="s">
        <v>322</v>
      </c>
      <c r="B138" s="85" t="s">
        <v>323</v>
      </c>
      <c r="C138" s="50" t="s">
        <v>322</v>
      </c>
      <c r="D138" s="242">
        <v>0</v>
      </c>
      <c r="E138" s="242">
        <v>0</v>
      </c>
      <c r="F138" s="52" t="str">
        <f t="shared" si="1"/>
        <v>-</v>
      </c>
    </row>
    <row r="139" spans="1:6" ht="12.75" customHeight="1" x14ac:dyDescent="0.2">
      <c r="A139" s="53">
        <v>68</v>
      </c>
      <c r="B139" s="85" t="s">
        <v>324</v>
      </c>
      <c r="C139" s="50" t="s">
        <v>325</v>
      </c>
      <c r="D139" s="51">
        <f>D140+D150</f>
        <v>1155559.2999999998</v>
      </c>
      <c r="E139" s="51">
        <f>E140+E150</f>
        <v>138456.24</v>
      </c>
      <c r="F139" s="52">
        <f t="shared" si="1"/>
        <v>11.981751174517829</v>
      </c>
    </row>
    <row r="140" spans="1:6" ht="12.75" customHeight="1" x14ac:dyDescent="0.2">
      <c r="A140" s="53">
        <v>681</v>
      </c>
      <c r="B140" s="85" t="s">
        <v>326</v>
      </c>
      <c r="C140" s="50" t="s">
        <v>327</v>
      </c>
      <c r="D140" s="51">
        <f>SUM(D141:D149)</f>
        <v>9764.1400000000012</v>
      </c>
      <c r="E140" s="51">
        <f>SUM(E141:E149)</f>
        <v>10367.25</v>
      </c>
      <c r="F140" s="52">
        <f t="shared" si="1"/>
        <v>106.17678566673561</v>
      </c>
    </row>
    <row r="141" spans="1:6" ht="12.75" customHeight="1" x14ac:dyDescent="0.2">
      <c r="A141" s="53">
        <v>6811</v>
      </c>
      <c r="B141" s="85" t="s">
        <v>328</v>
      </c>
      <c r="C141" s="50" t="s">
        <v>329</v>
      </c>
      <c r="D141" s="242">
        <v>0</v>
      </c>
      <c r="E141" s="242">
        <v>0</v>
      </c>
      <c r="F141" s="52" t="str">
        <f t="shared" si="1"/>
        <v>-</v>
      </c>
    </row>
    <row r="142" spans="1:6" ht="12.75" customHeight="1" x14ac:dyDescent="0.2">
      <c r="A142" s="53">
        <v>6812</v>
      </c>
      <c r="B142" s="85" t="s">
        <v>330</v>
      </c>
      <c r="C142" s="50" t="s">
        <v>331</v>
      </c>
      <c r="D142" s="242">
        <v>0</v>
      </c>
      <c r="E142" s="242">
        <v>0</v>
      </c>
      <c r="F142" s="52" t="str">
        <f t="shared" si="1"/>
        <v>-</v>
      </c>
    </row>
    <row r="143" spans="1:6" ht="12.75" customHeight="1" x14ac:dyDescent="0.2">
      <c r="A143" s="53">
        <v>6813</v>
      </c>
      <c r="B143" s="85" t="s">
        <v>332</v>
      </c>
      <c r="C143" s="50" t="s">
        <v>333</v>
      </c>
      <c r="D143" s="242">
        <v>0</v>
      </c>
      <c r="E143" s="242">
        <v>0</v>
      </c>
      <c r="F143" s="52" t="str">
        <f t="shared" si="1"/>
        <v>-</v>
      </c>
    </row>
    <row r="144" spans="1:6" ht="12.75" customHeight="1" x14ac:dyDescent="0.2">
      <c r="A144" s="53">
        <v>6814</v>
      </c>
      <c r="B144" s="85" t="s">
        <v>334</v>
      </c>
      <c r="C144" s="50" t="s">
        <v>335</v>
      </c>
      <c r="D144" s="242">
        <v>0</v>
      </c>
      <c r="E144" s="242">
        <v>0</v>
      </c>
      <c r="F144" s="52" t="str">
        <f t="shared" si="1"/>
        <v>-</v>
      </c>
    </row>
    <row r="145" spans="1:6" ht="12.75" customHeight="1" x14ac:dyDescent="0.2">
      <c r="A145" s="53">
        <v>6815</v>
      </c>
      <c r="B145" s="85" t="s">
        <v>336</v>
      </c>
      <c r="C145" s="50" t="s">
        <v>337</v>
      </c>
      <c r="D145" s="242">
        <v>0</v>
      </c>
      <c r="E145" s="242">
        <v>0</v>
      </c>
      <c r="F145" s="52" t="str">
        <f t="shared" si="1"/>
        <v>-</v>
      </c>
    </row>
    <row r="146" spans="1:6" ht="12.75" customHeight="1" x14ac:dyDescent="0.2">
      <c r="A146" s="53">
        <v>6816</v>
      </c>
      <c r="B146" s="85" t="s">
        <v>338</v>
      </c>
      <c r="C146" s="50" t="s">
        <v>339</v>
      </c>
      <c r="D146" s="242">
        <v>193.94</v>
      </c>
      <c r="E146" s="242">
        <v>0</v>
      </c>
      <c r="F146" s="52">
        <f t="shared" si="1"/>
        <v>0</v>
      </c>
    </row>
    <row r="147" spans="1:6" ht="12.75" customHeight="1" x14ac:dyDescent="0.2">
      <c r="A147" s="53">
        <v>6817</v>
      </c>
      <c r="B147" s="85" t="s">
        <v>340</v>
      </c>
      <c r="C147" s="50" t="s">
        <v>341</v>
      </c>
      <c r="D147" s="242">
        <v>0</v>
      </c>
      <c r="E147" s="242">
        <v>0</v>
      </c>
      <c r="F147" s="52" t="str">
        <f t="shared" si="1"/>
        <v>-</v>
      </c>
    </row>
    <row r="148" spans="1:6" ht="12.75" customHeight="1" x14ac:dyDescent="0.2">
      <c r="A148" s="53">
        <v>6818</v>
      </c>
      <c r="B148" s="85" t="s">
        <v>342</v>
      </c>
      <c r="C148" s="50" t="s">
        <v>343</v>
      </c>
      <c r="D148" s="242">
        <v>0</v>
      </c>
      <c r="E148" s="242">
        <v>0</v>
      </c>
      <c r="F148" s="52" t="str">
        <f t="shared" si="1"/>
        <v>-</v>
      </c>
    </row>
    <row r="149" spans="1:6" ht="12.75" customHeight="1" x14ac:dyDescent="0.2">
      <c r="A149" s="53">
        <v>6819</v>
      </c>
      <c r="B149" s="85" t="s">
        <v>344</v>
      </c>
      <c r="C149" s="50" t="s">
        <v>345</v>
      </c>
      <c r="D149" s="242">
        <v>9570.2000000000007</v>
      </c>
      <c r="E149" s="242">
        <v>10367.25</v>
      </c>
      <c r="F149" s="52">
        <f t="shared" si="1"/>
        <v>108.32845708553633</v>
      </c>
    </row>
    <row r="150" spans="1:6" ht="12.75" customHeight="1" x14ac:dyDescent="0.2">
      <c r="A150" s="53">
        <v>683</v>
      </c>
      <c r="B150" s="85" t="s">
        <v>346</v>
      </c>
      <c r="C150" s="50" t="s">
        <v>347</v>
      </c>
      <c r="D150" s="242">
        <v>1145795.1599999999</v>
      </c>
      <c r="E150" s="242">
        <v>128088.99</v>
      </c>
      <c r="F150" s="52">
        <f t="shared" si="1"/>
        <v>11.179047919874266</v>
      </c>
    </row>
    <row r="151" spans="1:6" ht="12.75" customHeight="1" x14ac:dyDescent="0.2">
      <c r="A151" s="53">
        <v>3</v>
      </c>
      <c r="B151" s="85" t="s">
        <v>348</v>
      </c>
      <c r="C151" s="50" t="s">
        <v>56</v>
      </c>
      <c r="D151" s="51">
        <f>D152+D163+D196+D215+D224+D252+D263</f>
        <v>26026955.109999999</v>
      </c>
      <c r="E151" s="51">
        <f>E152+E163+E196+E215+E224+E252+E263</f>
        <v>27941236.400000006</v>
      </c>
      <c r="F151" s="52">
        <f t="shared" si="1"/>
        <v>107.35499516524123</v>
      </c>
    </row>
    <row r="152" spans="1:6" ht="12.75" customHeight="1" x14ac:dyDescent="0.2">
      <c r="A152" s="53">
        <v>31</v>
      </c>
      <c r="B152" s="85" t="s">
        <v>349</v>
      </c>
      <c r="C152" s="50" t="s">
        <v>350</v>
      </c>
      <c r="D152" s="51">
        <f>D153+D158+D159</f>
        <v>12897062.900000002</v>
      </c>
      <c r="E152" s="51">
        <f>E153+E158+E159</f>
        <v>14476043.710000001</v>
      </c>
      <c r="F152" s="52">
        <f t="shared" si="1"/>
        <v>112.2429488189904</v>
      </c>
    </row>
    <row r="153" spans="1:6" ht="12.75" customHeight="1" x14ac:dyDescent="0.2">
      <c r="A153" s="53">
        <v>311</v>
      </c>
      <c r="B153" s="85" t="s">
        <v>351</v>
      </c>
      <c r="C153" s="50" t="s">
        <v>352</v>
      </c>
      <c r="D153" s="51">
        <f>SUM(D154:D157)</f>
        <v>10516181.510000002</v>
      </c>
      <c r="E153" s="51">
        <f>SUM(E154:E157)</f>
        <v>11522244.24</v>
      </c>
      <c r="F153" s="52">
        <f t="shared" si="1"/>
        <v>109.56680644056323</v>
      </c>
    </row>
    <row r="154" spans="1:6" ht="12.75" customHeight="1" x14ac:dyDescent="0.2">
      <c r="A154" s="53">
        <v>3111</v>
      </c>
      <c r="B154" s="85" t="s">
        <v>353</v>
      </c>
      <c r="C154" s="50" t="s">
        <v>354</v>
      </c>
      <c r="D154" s="242">
        <v>10431422.720000001</v>
      </c>
      <c r="E154" s="242">
        <v>11430645.67</v>
      </c>
      <c r="F154" s="52">
        <f t="shared" si="1"/>
        <v>109.57897093063063</v>
      </c>
    </row>
    <row r="155" spans="1:6" ht="12.75" customHeight="1" x14ac:dyDescent="0.2">
      <c r="A155" s="53">
        <v>3112</v>
      </c>
      <c r="B155" s="85" t="s">
        <v>355</v>
      </c>
      <c r="C155" s="50" t="s">
        <v>356</v>
      </c>
      <c r="D155" s="242">
        <v>0</v>
      </c>
      <c r="E155" s="242">
        <v>1056.02</v>
      </c>
      <c r="F155" s="52" t="str">
        <f t="shared" si="1"/>
        <v>-</v>
      </c>
    </row>
    <row r="156" spans="1:6" ht="12.75" customHeight="1" x14ac:dyDescent="0.2">
      <c r="A156" s="53">
        <v>3113</v>
      </c>
      <c r="B156" s="85" t="s">
        <v>357</v>
      </c>
      <c r="C156" s="50" t="s">
        <v>358</v>
      </c>
      <c r="D156" s="242">
        <v>35331.629999999997</v>
      </c>
      <c r="E156" s="242">
        <v>37946.49</v>
      </c>
      <c r="F156" s="52">
        <f t="shared" si="1"/>
        <v>107.40090394923756</v>
      </c>
    </row>
    <row r="157" spans="1:6" ht="12.75" customHeight="1" x14ac:dyDescent="0.2">
      <c r="A157" s="53">
        <v>3114</v>
      </c>
      <c r="B157" s="85" t="s">
        <v>359</v>
      </c>
      <c r="C157" s="50" t="s">
        <v>360</v>
      </c>
      <c r="D157" s="242">
        <v>49427.16</v>
      </c>
      <c r="E157" s="242">
        <v>52596.06</v>
      </c>
      <c r="F157" s="52">
        <f t="shared" si="1"/>
        <v>106.41125243691928</v>
      </c>
    </row>
    <row r="158" spans="1:6" ht="12.75" customHeight="1" x14ac:dyDescent="0.2">
      <c r="A158" s="53">
        <v>312</v>
      </c>
      <c r="B158" s="85" t="s">
        <v>361</v>
      </c>
      <c r="C158" s="50" t="s">
        <v>362</v>
      </c>
      <c r="D158" s="242">
        <v>522402.75</v>
      </c>
      <c r="E158" s="242">
        <v>858270.01</v>
      </c>
      <c r="F158" s="52">
        <f t="shared" si="1"/>
        <v>164.29278176655845</v>
      </c>
    </row>
    <row r="159" spans="1:6" ht="12.75" customHeight="1" x14ac:dyDescent="0.2">
      <c r="A159" s="53">
        <v>313</v>
      </c>
      <c r="B159" s="85" t="s">
        <v>363</v>
      </c>
      <c r="C159" s="50" t="s">
        <v>364</v>
      </c>
      <c r="D159" s="51">
        <f>SUM(D160:D162)</f>
        <v>1858478.64</v>
      </c>
      <c r="E159" s="51">
        <f>SUM(E160:E162)</f>
        <v>2095529.46</v>
      </c>
      <c r="F159" s="52">
        <f t="shared" si="1"/>
        <v>112.75510059130947</v>
      </c>
    </row>
    <row r="160" spans="1:6" ht="12.75" customHeight="1" x14ac:dyDescent="0.2">
      <c r="A160" s="53">
        <v>3131</v>
      </c>
      <c r="B160" s="85" t="s">
        <v>142</v>
      </c>
      <c r="C160" s="50" t="s">
        <v>365</v>
      </c>
      <c r="D160" s="242">
        <v>201925.18</v>
      </c>
      <c r="E160" s="242">
        <v>251735.07</v>
      </c>
      <c r="F160" s="52">
        <f t="shared" si="1"/>
        <v>124.66749812975281</v>
      </c>
    </row>
    <row r="161" spans="1:6" ht="12.75" customHeight="1" x14ac:dyDescent="0.2">
      <c r="A161" s="53">
        <v>3132</v>
      </c>
      <c r="B161" s="85" t="s">
        <v>366</v>
      </c>
      <c r="C161" s="50" t="s">
        <v>367</v>
      </c>
      <c r="D161" s="242">
        <v>1655461.73</v>
      </c>
      <c r="E161" s="242">
        <v>1842329.74</v>
      </c>
      <c r="F161" s="52">
        <f t="shared" si="1"/>
        <v>111.28796918790746</v>
      </c>
    </row>
    <row r="162" spans="1:6" ht="12.75" customHeight="1" x14ac:dyDescent="0.2">
      <c r="A162" s="53">
        <v>3133</v>
      </c>
      <c r="B162" s="85" t="s">
        <v>368</v>
      </c>
      <c r="C162" s="50" t="s">
        <v>369</v>
      </c>
      <c r="D162" s="242">
        <v>1091.73</v>
      </c>
      <c r="E162" s="242">
        <v>1464.65</v>
      </c>
      <c r="F162" s="52">
        <f t="shared" si="1"/>
        <v>134.15862896503714</v>
      </c>
    </row>
    <row r="163" spans="1:6" ht="12.75" customHeight="1" x14ac:dyDescent="0.2">
      <c r="A163" s="53">
        <v>32</v>
      </c>
      <c r="B163" s="85" t="s">
        <v>370</v>
      </c>
      <c r="C163" s="50" t="s">
        <v>371</v>
      </c>
      <c r="D163" s="51">
        <f>D164+D169+D177+D187+D188</f>
        <v>9101692.4299999997</v>
      </c>
      <c r="E163" s="51">
        <f>E164+E169+E177+E187+E188</f>
        <v>9142315.0299999993</v>
      </c>
      <c r="F163" s="52">
        <f t="shared" si="1"/>
        <v>100.44631919077054</v>
      </c>
    </row>
    <row r="164" spans="1:6" ht="12.75" customHeight="1" x14ac:dyDescent="0.2">
      <c r="A164" s="53">
        <v>321</v>
      </c>
      <c r="B164" s="85" t="s">
        <v>372</v>
      </c>
      <c r="C164" s="50" t="s">
        <v>373</v>
      </c>
      <c r="D164" s="51">
        <f>SUM(D165:D168)</f>
        <v>456979.81000000006</v>
      </c>
      <c r="E164" s="51">
        <f>SUM(E165:E168)</f>
        <v>474468.15</v>
      </c>
      <c r="F164" s="52">
        <f t="shared" si="1"/>
        <v>103.8269393127018</v>
      </c>
    </row>
    <row r="165" spans="1:6" ht="12.75" customHeight="1" x14ac:dyDescent="0.2">
      <c r="A165" s="53">
        <v>3211</v>
      </c>
      <c r="B165" s="85" t="s">
        <v>374</v>
      </c>
      <c r="C165" s="50" t="s">
        <v>375</v>
      </c>
      <c r="D165" s="242">
        <v>99765.46</v>
      </c>
      <c r="E165" s="242">
        <v>120543.31</v>
      </c>
      <c r="F165" s="52">
        <f t="shared" si="1"/>
        <v>120.82669693499133</v>
      </c>
    </row>
    <row r="166" spans="1:6" ht="12.75" customHeight="1" x14ac:dyDescent="0.2">
      <c r="A166" s="53">
        <v>3212</v>
      </c>
      <c r="B166" s="85" t="s">
        <v>376</v>
      </c>
      <c r="C166" s="50" t="s">
        <v>377</v>
      </c>
      <c r="D166" s="242">
        <v>308817.37</v>
      </c>
      <c r="E166" s="242">
        <v>300937.34999999998</v>
      </c>
      <c r="F166" s="52">
        <f t="shared" si="1"/>
        <v>97.448323583611881</v>
      </c>
    </row>
    <row r="167" spans="1:6" ht="12.75" customHeight="1" x14ac:dyDescent="0.2">
      <c r="A167" s="53">
        <v>3213</v>
      </c>
      <c r="B167" s="85" t="s">
        <v>378</v>
      </c>
      <c r="C167" s="50" t="s">
        <v>379</v>
      </c>
      <c r="D167" s="242">
        <v>46980.08</v>
      </c>
      <c r="E167" s="242">
        <v>51323.59</v>
      </c>
      <c r="F167" s="52">
        <f t="shared" si="1"/>
        <v>109.24542912655745</v>
      </c>
    </row>
    <row r="168" spans="1:6" ht="12.75" customHeight="1" x14ac:dyDescent="0.2">
      <c r="A168" s="53">
        <v>3214</v>
      </c>
      <c r="B168" s="85" t="s">
        <v>380</v>
      </c>
      <c r="C168" s="50" t="s">
        <v>381</v>
      </c>
      <c r="D168" s="242">
        <v>1416.9</v>
      </c>
      <c r="E168" s="242">
        <v>1663.9</v>
      </c>
      <c r="F168" s="52">
        <f t="shared" si="1"/>
        <v>117.43242289505258</v>
      </c>
    </row>
    <row r="169" spans="1:6" ht="12.75" customHeight="1" x14ac:dyDescent="0.2">
      <c r="A169" s="53">
        <v>322</v>
      </c>
      <c r="B169" s="85" t="s">
        <v>382</v>
      </c>
      <c r="C169" s="50" t="s">
        <v>383</v>
      </c>
      <c r="D169" s="51">
        <f>SUM(D170:D176)</f>
        <v>2356168.46</v>
      </c>
      <c r="E169" s="51">
        <f>SUM(E170:E176)</f>
        <v>2436357.1</v>
      </c>
      <c r="F169" s="52">
        <f t="shared" si="1"/>
        <v>103.40334918157762</v>
      </c>
    </row>
    <row r="170" spans="1:6" ht="12.75" customHeight="1" x14ac:dyDescent="0.2">
      <c r="A170" s="53">
        <v>3221</v>
      </c>
      <c r="B170" s="85" t="s">
        <v>384</v>
      </c>
      <c r="C170" s="50" t="s">
        <v>385</v>
      </c>
      <c r="D170" s="242">
        <v>234888.17</v>
      </c>
      <c r="E170" s="242">
        <v>241008.06</v>
      </c>
      <c r="F170" s="52">
        <f t="shared" si="1"/>
        <v>102.60544837145267</v>
      </c>
    </row>
    <row r="171" spans="1:6" ht="12.75" customHeight="1" x14ac:dyDescent="0.2">
      <c r="A171" s="53">
        <v>3222</v>
      </c>
      <c r="B171" s="85" t="s">
        <v>386</v>
      </c>
      <c r="C171" s="50" t="s">
        <v>387</v>
      </c>
      <c r="D171" s="242">
        <v>513145.65</v>
      </c>
      <c r="E171" s="242">
        <v>684505.68</v>
      </c>
      <c r="F171" s="52">
        <f t="shared" si="1"/>
        <v>133.39403344839812</v>
      </c>
    </row>
    <row r="172" spans="1:6" ht="12.75" customHeight="1" x14ac:dyDescent="0.2">
      <c r="A172" s="53">
        <v>3223</v>
      </c>
      <c r="B172" s="85" t="s">
        <v>388</v>
      </c>
      <c r="C172" s="50" t="s">
        <v>389</v>
      </c>
      <c r="D172" s="242">
        <v>1444694.16</v>
      </c>
      <c r="E172" s="242">
        <v>1297249.8400000001</v>
      </c>
      <c r="F172" s="52">
        <f t="shared" si="1"/>
        <v>89.794080707019688</v>
      </c>
    </row>
    <row r="173" spans="1:6" ht="12.75" customHeight="1" x14ac:dyDescent="0.2">
      <c r="A173" s="53">
        <v>3224</v>
      </c>
      <c r="B173" s="85" t="s">
        <v>390</v>
      </c>
      <c r="C173" s="50" t="s">
        <v>391</v>
      </c>
      <c r="D173" s="242">
        <v>80423.98</v>
      </c>
      <c r="E173" s="242">
        <v>89724.1</v>
      </c>
      <c r="F173" s="52">
        <f t="shared" si="1"/>
        <v>111.56386440959527</v>
      </c>
    </row>
    <row r="174" spans="1:6" ht="12.75" customHeight="1" x14ac:dyDescent="0.2">
      <c r="A174" s="53">
        <v>3225</v>
      </c>
      <c r="B174" s="85" t="s">
        <v>392</v>
      </c>
      <c r="C174" s="50" t="s">
        <v>393</v>
      </c>
      <c r="D174" s="242">
        <v>57041.68</v>
      </c>
      <c r="E174" s="242">
        <v>98742.33</v>
      </c>
      <c r="F174" s="52">
        <f t="shared" si="1"/>
        <v>173.10557823682612</v>
      </c>
    </row>
    <row r="175" spans="1:6" ht="12.75" customHeight="1" x14ac:dyDescent="0.2">
      <c r="A175" s="53">
        <v>3226</v>
      </c>
      <c r="B175" s="85" t="s">
        <v>394</v>
      </c>
      <c r="C175" s="50" t="s">
        <v>395</v>
      </c>
      <c r="D175" s="242">
        <v>0</v>
      </c>
      <c r="E175" s="242">
        <v>0</v>
      </c>
      <c r="F175" s="52" t="str">
        <f t="shared" si="1"/>
        <v>-</v>
      </c>
    </row>
    <row r="176" spans="1:6" ht="12.75" customHeight="1" x14ac:dyDescent="0.2">
      <c r="A176" s="53">
        <v>3227</v>
      </c>
      <c r="B176" s="85" t="s">
        <v>396</v>
      </c>
      <c r="C176" s="50" t="s">
        <v>397</v>
      </c>
      <c r="D176" s="242">
        <v>25974.82</v>
      </c>
      <c r="E176" s="242">
        <v>25127.09</v>
      </c>
      <c r="F176" s="52">
        <f t="shared" si="1"/>
        <v>96.736339270108516</v>
      </c>
    </row>
    <row r="177" spans="1:6" ht="12.75" customHeight="1" x14ac:dyDescent="0.2">
      <c r="A177" s="53">
        <v>323</v>
      </c>
      <c r="B177" s="85" t="s">
        <v>398</v>
      </c>
      <c r="C177" s="50" t="s">
        <v>399</v>
      </c>
      <c r="D177" s="51">
        <f>SUM(D178:D186)</f>
        <v>5601829.8699999992</v>
      </c>
      <c r="E177" s="51">
        <f>SUM(E178:E186)</f>
        <v>5641037.5200000005</v>
      </c>
      <c r="F177" s="52">
        <f t="shared" si="1"/>
        <v>100.69990790348658</v>
      </c>
    </row>
    <row r="178" spans="1:6" ht="12.75" customHeight="1" x14ac:dyDescent="0.2">
      <c r="A178" s="53">
        <v>3231</v>
      </c>
      <c r="B178" s="85" t="s">
        <v>400</v>
      </c>
      <c r="C178" s="50" t="s">
        <v>401</v>
      </c>
      <c r="D178" s="242">
        <v>311189.11</v>
      </c>
      <c r="E178" s="242">
        <v>307784.67</v>
      </c>
      <c r="F178" s="52">
        <f t="shared" si="1"/>
        <v>98.905989994315675</v>
      </c>
    </row>
    <row r="179" spans="1:6" ht="12.75" customHeight="1" x14ac:dyDescent="0.2">
      <c r="A179" s="53">
        <v>3232</v>
      </c>
      <c r="B179" s="85" t="s">
        <v>402</v>
      </c>
      <c r="C179" s="50" t="s">
        <v>403</v>
      </c>
      <c r="D179" s="242">
        <v>2539806.94</v>
      </c>
      <c r="E179" s="242">
        <v>1900542.66</v>
      </c>
      <c r="F179" s="52">
        <f t="shared" si="1"/>
        <v>74.830201857783734</v>
      </c>
    </row>
    <row r="180" spans="1:6" ht="12.75" customHeight="1" x14ac:dyDescent="0.2">
      <c r="A180" s="53">
        <v>3233</v>
      </c>
      <c r="B180" s="85" t="s">
        <v>404</v>
      </c>
      <c r="C180" s="50" t="s">
        <v>405</v>
      </c>
      <c r="D180" s="242">
        <v>283920.32</v>
      </c>
      <c r="E180" s="242">
        <v>351328.22</v>
      </c>
      <c r="F180" s="52">
        <f t="shared" si="1"/>
        <v>123.7418371464219</v>
      </c>
    </row>
    <row r="181" spans="1:6" ht="12.75" customHeight="1" x14ac:dyDescent="0.2">
      <c r="A181" s="53">
        <v>3234</v>
      </c>
      <c r="B181" s="85" t="s">
        <v>406</v>
      </c>
      <c r="C181" s="50" t="s">
        <v>407</v>
      </c>
      <c r="D181" s="242">
        <v>1250181.03</v>
      </c>
      <c r="E181" s="242">
        <v>1680294.77</v>
      </c>
      <c r="F181" s="52">
        <f t="shared" si="1"/>
        <v>134.40411665820909</v>
      </c>
    </row>
    <row r="182" spans="1:6" ht="12.75" customHeight="1" x14ac:dyDescent="0.2">
      <c r="A182" s="53">
        <v>3235</v>
      </c>
      <c r="B182" s="85" t="s">
        <v>408</v>
      </c>
      <c r="C182" s="50" t="s">
        <v>409</v>
      </c>
      <c r="D182" s="242">
        <v>132047.47</v>
      </c>
      <c r="E182" s="242">
        <v>137640.5</v>
      </c>
      <c r="F182" s="52">
        <f t="shared" si="1"/>
        <v>104.23562072033641</v>
      </c>
    </row>
    <row r="183" spans="1:6" ht="12.75" customHeight="1" x14ac:dyDescent="0.2">
      <c r="A183" s="53">
        <v>3236</v>
      </c>
      <c r="B183" s="85" t="s">
        <v>410</v>
      </c>
      <c r="C183" s="50" t="s">
        <v>411</v>
      </c>
      <c r="D183" s="242">
        <v>139364.44</v>
      </c>
      <c r="E183" s="242">
        <v>114215.45</v>
      </c>
      <c r="F183" s="52">
        <f t="shared" si="1"/>
        <v>81.954514365357468</v>
      </c>
    </row>
    <row r="184" spans="1:6" ht="12.75" customHeight="1" x14ac:dyDescent="0.2">
      <c r="A184" s="53">
        <v>3237</v>
      </c>
      <c r="B184" s="85" t="s">
        <v>412</v>
      </c>
      <c r="C184" s="50" t="s">
        <v>413</v>
      </c>
      <c r="D184" s="242">
        <v>450700.55</v>
      </c>
      <c r="E184" s="242">
        <v>522138.6</v>
      </c>
      <c r="F184" s="52">
        <f t="shared" si="1"/>
        <v>115.85044659918876</v>
      </c>
    </row>
    <row r="185" spans="1:6" ht="12.75" customHeight="1" x14ac:dyDescent="0.2">
      <c r="A185" s="53">
        <v>3238</v>
      </c>
      <c r="B185" s="85" t="s">
        <v>414</v>
      </c>
      <c r="C185" s="50" t="s">
        <v>415</v>
      </c>
      <c r="D185" s="242">
        <v>125509.46</v>
      </c>
      <c r="E185" s="242">
        <v>99636.98</v>
      </c>
      <c r="F185" s="52">
        <f t="shared" si="1"/>
        <v>79.386031937353565</v>
      </c>
    </row>
    <row r="186" spans="1:6" ht="12.75" customHeight="1" x14ac:dyDescent="0.2">
      <c r="A186" s="53">
        <v>3239</v>
      </c>
      <c r="B186" s="85" t="s">
        <v>416</v>
      </c>
      <c r="C186" s="50" t="s">
        <v>417</v>
      </c>
      <c r="D186" s="242">
        <v>369110.55</v>
      </c>
      <c r="E186" s="242">
        <v>527455.67000000004</v>
      </c>
      <c r="F186" s="52">
        <f t="shared" si="1"/>
        <v>142.89910434692263</v>
      </c>
    </row>
    <row r="187" spans="1:6" ht="12.75" customHeight="1" x14ac:dyDescent="0.2">
      <c r="A187" s="53">
        <v>324</v>
      </c>
      <c r="B187" s="85" t="s">
        <v>418</v>
      </c>
      <c r="C187" s="50" t="s">
        <v>419</v>
      </c>
      <c r="D187" s="242">
        <v>5966.56</v>
      </c>
      <c r="E187" s="242">
        <v>8233.2800000000007</v>
      </c>
      <c r="F187" s="52">
        <f t="shared" si="1"/>
        <v>137.99039982837681</v>
      </c>
    </row>
    <row r="188" spans="1:6" ht="12.75" customHeight="1" x14ac:dyDescent="0.2">
      <c r="A188" s="53">
        <v>329</v>
      </c>
      <c r="B188" s="85" t="s">
        <v>420</v>
      </c>
      <c r="C188" s="50" t="s">
        <v>421</v>
      </c>
      <c r="D188" s="51">
        <f>SUM(D189:D195)</f>
        <v>680747.73</v>
      </c>
      <c r="E188" s="51">
        <f>SUM(E189:E195)</f>
        <v>582218.98</v>
      </c>
      <c r="F188" s="52">
        <f t="shared" si="1"/>
        <v>85.526393161825155</v>
      </c>
    </row>
    <row r="189" spans="1:6" ht="12.75" customHeight="1" x14ac:dyDescent="0.2">
      <c r="A189" s="53">
        <v>3291</v>
      </c>
      <c r="B189" s="232" t="s">
        <v>422</v>
      </c>
      <c r="C189" s="50" t="s">
        <v>423</v>
      </c>
      <c r="D189" s="242">
        <v>44403.49</v>
      </c>
      <c r="E189" s="242">
        <v>54980.61</v>
      </c>
      <c r="F189" s="52">
        <f t="shared" si="1"/>
        <v>123.82046996756337</v>
      </c>
    </row>
    <row r="190" spans="1:6" ht="12.75" customHeight="1" x14ac:dyDescent="0.2">
      <c r="A190" s="53">
        <v>3292</v>
      </c>
      <c r="B190" s="85" t="s">
        <v>424</v>
      </c>
      <c r="C190" s="50" t="s">
        <v>425</v>
      </c>
      <c r="D190" s="242">
        <v>56381.94</v>
      </c>
      <c r="E190" s="242">
        <v>58394.51</v>
      </c>
      <c r="F190" s="52">
        <f t="shared" si="1"/>
        <v>103.56952953374787</v>
      </c>
    </row>
    <row r="191" spans="1:6" ht="12.75" customHeight="1" x14ac:dyDescent="0.2">
      <c r="A191" s="53">
        <v>3293</v>
      </c>
      <c r="B191" s="85" t="s">
        <v>426</v>
      </c>
      <c r="C191" s="50" t="s">
        <v>427</v>
      </c>
      <c r="D191" s="242">
        <v>107027.27</v>
      </c>
      <c r="E191" s="242">
        <v>146657.62</v>
      </c>
      <c r="F191" s="52">
        <f t="shared" si="1"/>
        <v>137.02827326157154</v>
      </c>
    </row>
    <row r="192" spans="1:6" ht="12.75" customHeight="1" x14ac:dyDescent="0.2">
      <c r="A192" s="53">
        <v>3294</v>
      </c>
      <c r="B192" s="85" t="s">
        <v>428</v>
      </c>
      <c r="C192" s="50" t="s">
        <v>429</v>
      </c>
      <c r="D192" s="242">
        <v>13402.22</v>
      </c>
      <c r="E192" s="242">
        <v>16715.73</v>
      </c>
      <c r="F192" s="52">
        <f t="shared" si="1"/>
        <v>124.72359056932359</v>
      </c>
    </row>
    <row r="193" spans="1:6" ht="12.75" customHeight="1" x14ac:dyDescent="0.2">
      <c r="A193" s="53">
        <v>3295</v>
      </c>
      <c r="B193" s="85" t="s">
        <v>430</v>
      </c>
      <c r="C193" s="50" t="s">
        <v>431</v>
      </c>
      <c r="D193" s="242">
        <v>135278.34</v>
      </c>
      <c r="E193" s="242">
        <v>117923.68</v>
      </c>
      <c r="F193" s="52">
        <f t="shared" si="1"/>
        <v>87.171146541271867</v>
      </c>
    </row>
    <row r="194" spans="1:6" ht="12.75" customHeight="1" x14ac:dyDescent="0.2">
      <c r="A194" s="53" t="s">
        <v>432</v>
      </c>
      <c r="B194" s="85" t="s">
        <v>433</v>
      </c>
      <c r="C194" s="50" t="s">
        <v>432</v>
      </c>
      <c r="D194" s="242">
        <v>66198.960000000006</v>
      </c>
      <c r="E194" s="242">
        <v>378.79</v>
      </c>
      <c r="F194" s="52">
        <f t="shared" si="1"/>
        <v>0.5721993215603387</v>
      </c>
    </row>
    <row r="195" spans="1:6" ht="12.75" customHeight="1" x14ac:dyDescent="0.2">
      <c r="A195" s="53">
        <v>3299</v>
      </c>
      <c r="B195" s="85" t="s">
        <v>434</v>
      </c>
      <c r="C195" s="50" t="s">
        <v>435</v>
      </c>
      <c r="D195" s="242">
        <v>258055.51</v>
      </c>
      <c r="E195" s="242">
        <v>187168.04</v>
      </c>
      <c r="F195" s="52">
        <f t="shared" si="1"/>
        <v>72.530146711457547</v>
      </c>
    </row>
    <row r="196" spans="1:6" ht="12.75" customHeight="1" x14ac:dyDescent="0.2">
      <c r="A196" s="53">
        <v>34</v>
      </c>
      <c r="B196" s="232" t="s">
        <v>436</v>
      </c>
      <c r="C196" s="50" t="s">
        <v>437</v>
      </c>
      <c r="D196" s="51">
        <f>D197+D202+D210</f>
        <v>89013.06</v>
      </c>
      <c r="E196" s="51">
        <f>E197+E202+E210</f>
        <v>89137.03</v>
      </c>
      <c r="F196" s="52">
        <f t="shared" si="1"/>
        <v>100.13927169788343</v>
      </c>
    </row>
    <row r="197" spans="1:6" ht="12.75" customHeight="1" x14ac:dyDescent="0.2">
      <c r="A197" s="53">
        <v>341</v>
      </c>
      <c r="B197" s="85" t="s">
        <v>438</v>
      </c>
      <c r="C197" s="50" t="s">
        <v>439</v>
      </c>
      <c r="D197" s="51">
        <f>SUM(D198:D201)</f>
        <v>0</v>
      </c>
      <c r="E197" s="51">
        <f>SUM(E198:E201)</f>
        <v>0</v>
      </c>
      <c r="F197" s="52" t="str">
        <f t="shared" si="1"/>
        <v>-</v>
      </c>
    </row>
    <row r="198" spans="1:6" ht="12.75" customHeight="1" x14ac:dyDescent="0.2">
      <c r="A198" s="53">
        <v>3411</v>
      </c>
      <c r="B198" s="85" t="s">
        <v>440</v>
      </c>
      <c r="C198" s="50" t="s">
        <v>441</v>
      </c>
      <c r="D198" s="242">
        <v>0</v>
      </c>
      <c r="E198" s="242">
        <v>0</v>
      </c>
      <c r="F198" s="52" t="str">
        <f t="shared" si="1"/>
        <v>-</v>
      </c>
    </row>
    <row r="199" spans="1:6" ht="12.75" customHeight="1" x14ac:dyDescent="0.2">
      <c r="A199" s="53">
        <v>3412</v>
      </c>
      <c r="B199" s="85" t="s">
        <v>442</v>
      </c>
      <c r="C199" s="50" t="s">
        <v>443</v>
      </c>
      <c r="D199" s="242">
        <v>0</v>
      </c>
      <c r="E199" s="242">
        <v>0</v>
      </c>
      <c r="F199" s="52" t="str">
        <f t="shared" si="1"/>
        <v>-</v>
      </c>
    </row>
    <row r="200" spans="1:6" ht="12.75" customHeight="1" x14ac:dyDescent="0.2">
      <c r="A200" s="53">
        <v>3413</v>
      </c>
      <c r="B200" s="85" t="s">
        <v>444</v>
      </c>
      <c r="C200" s="50" t="s">
        <v>445</v>
      </c>
      <c r="D200" s="242">
        <v>0</v>
      </c>
      <c r="E200" s="242">
        <v>0</v>
      </c>
      <c r="F200" s="52" t="str">
        <f t="shared" si="1"/>
        <v>-</v>
      </c>
    </row>
    <row r="201" spans="1:6" ht="12.75" customHeight="1" x14ac:dyDescent="0.2">
      <c r="A201" s="53">
        <v>3419</v>
      </c>
      <c r="B201" s="85" t="s">
        <v>446</v>
      </c>
      <c r="C201" s="50" t="s">
        <v>447</v>
      </c>
      <c r="D201" s="242">
        <v>0</v>
      </c>
      <c r="E201" s="242">
        <v>0</v>
      </c>
      <c r="F201" s="52" t="str">
        <f t="shared" si="1"/>
        <v>-</v>
      </c>
    </row>
    <row r="202" spans="1:6" ht="12.75" customHeight="1" x14ac:dyDescent="0.2">
      <c r="A202" s="53">
        <v>342</v>
      </c>
      <c r="B202" s="85" t="s">
        <v>448</v>
      </c>
      <c r="C202" s="50" t="s">
        <v>449</v>
      </c>
      <c r="D202" s="51">
        <f>SUM(D203:D209)</f>
        <v>0</v>
      </c>
      <c r="E202" s="51">
        <f>SUM(E203:E209)</f>
        <v>0</v>
      </c>
      <c r="F202" s="52" t="str">
        <f t="shared" si="1"/>
        <v>-</v>
      </c>
    </row>
    <row r="203" spans="1:6" ht="24" x14ac:dyDescent="0.2">
      <c r="A203" s="53">
        <v>3421</v>
      </c>
      <c r="B203" s="85" t="s">
        <v>450</v>
      </c>
      <c r="C203" s="50" t="s">
        <v>451</v>
      </c>
      <c r="D203" s="242">
        <v>0</v>
      </c>
      <c r="E203" s="242">
        <v>0</v>
      </c>
      <c r="F203" s="52" t="str">
        <f t="shared" si="1"/>
        <v>-</v>
      </c>
    </row>
    <row r="204" spans="1:6" ht="24" x14ac:dyDescent="0.2">
      <c r="A204" s="53">
        <v>3422</v>
      </c>
      <c r="B204" s="232" t="s">
        <v>452</v>
      </c>
      <c r="C204" s="50" t="s">
        <v>453</v>
      </c>
      <c r="D204" s="242">
        <v>0</v>
      </c>
      <c r="E204" s="242">
        <v>0</v>
      </c>
      <c r="F204" s="52" t="str">
        <f t="shared" si="1"/>
        <v>-</v>
      </c>
    </row>
    <row r="205" spans="1:6" ht="24" x14ac:dyDescent="0.2">
      <c r="A205" s="53">
        <v>3423</v>
      </c>
      <c r="B205" s="232" t="s">
        <v>454</v>
      </c>
      <c r="C205" s="50" t="s">
        <v>455</v>
      </c>
      <c r="D205" s="242">
        <v>0</v>
      </c>
      <c r="E205" s="242">
        <v>0</v>
      </c>
      <c r="F205" s="52" t="str">
        <f t="shared" si="1"/>
        <v>-</v>
      </c>
    </row>
    <row r="206" spans="1:6" ht="12.75" customHeight="1" x14ac:dyDescent="0.2">
      <c r="A206" s="53">
        <v>3425</v>
      </c>
      <c r="B206" s="85" t="s">
        <v>456</v>
      </c>
      <c r="C206" s="50" t="s">
        <v>457</v>
      </c>
      <c r="D206" s="242">
        <v>0</v>
      </c>
      <c r="E206" s="242">
        <v>0</v>
      </c>
      <c r="F206" s="52" t="str">
        <f t="shared" si="1"/>
        <v>-</v>
      </c>
    </row>
    <row r="207" spans="1:6" ht="12.75" customHeight="1" x14ac:dyDescent="0.2">
      <c r="A207" s="53">
        <v>3426</v>
      </c>
      <c r="B207" s="85" t="s">
        <v>458</v>
      </c>
      <c r="C207" s="50" t="s">
        <v>459</v>
      </c>
      <c r="D207" s="242">
        <v>0</v>
      </c>
      <c r="E207" s="242">
        <v>0</v>
      </c>
      <c r="F207" s="52" t="str">
        <f t="shared" si="1"/>
        <v>-</v>
      </c>
    </row>
    <row r="208" spans="1:6" ht="24" x14ac:dyDescent="0.2">
      <c r="A208" s="53">
        <v>3427</v>
      </c>
      <c r="B208" s="85" t="s">
        <v>460</v>
      </c>
      <c r="C208" s="50" t="s">
        <v>461</v>
      </c>
      <c r="D208" s="242">
        <v>0</v>
      </c>
      <c r="E208" s="242">
        <v>0</v>
      </c>
      <c r="F208" s="52" t="str">
        <f t="shared" si="1"/>
        <v>-</v>
      </c>
    </row>
    <row r="209" spans="1:6" ht="12.75" customHeight="1" x14ac:dyDescent="0.2">
      <c r="A209" s="53">
        <v>3428</v>
      </c>
      <c r="B209" s="85" t="s">
        <v>462</v>
      </c>
      <c r="C209" s="50" t="s">
        <v>463</v>
      </c>
      <c r="D209" s="242">
        <v>0</v>
      </c>
      <c r="E209" s="242">
        <v>0</v>
      </c>
      <c r="F209" s="52" t="str">
        <f t="shared" si="1"/>
        <v>-</v>
      </c>
    </row>
    <row r="210" spans="1:6" ht="12.75" customHeight="1" x14ac:dyDescent="0.2">
      <c r="A210" s="53">
        <v>343</v>
      </c>
      <c r="B210" s="85" t="s">
        <v>464</v>
      </c>
      <c r="C210" s="50" t="s">
        <v>465</v>
      </c>
      <c r="D210" s="51">
        <f>SUM(D211:D214)</f>
        <v>89013.06</v>
      </c>
      <c r="E210" s="51">
        <f>SUM(E211:E214)</f>
        <v>89137.03</v>
      </c>
      <c r="F210" s="52">
        <f t="shared" si="1"/>
        <v>100.13927169788343</v>
      </c>
    </row>
    <row r="211" spans="1:6" ht="12.75" customHeight="1" x14ac:dyDescent="0.2">
      <c r="A211" s="53">
        <v>3431</v>
      </c>
      <c r="B211" s="232" t="s">
        <v>466</v>
      </c>
      <c r="C211" s="50" t="s">
        <v>467</v>
      </c>
      <c r="D211" s="242">
        <v>34404.32</v>
      </c>
      <c r="E211" s="242">
        <v>36696.910000000003</v>
      </c>
      <c r="F211" s="52">
        <f t="shared" si="1"/>
        <v>106.66366898110471</v>
      </c>
    </row>
    <row r="212" spans="1:6" ht="12.75" customHeight="1" x14ac:dyDescent="0.2">
      <c r="A212" s="53">
        <v>3432</v>
      </c>
      <c r="B212" s="85" t="s">
        <v>468</v>
      </c>
      <c r="C212" s="50" t="s">
        <v>469</v>
      </c>
      <c r="D212" s="242">
        <v>78.64</v>
      </c>
      <c r="E212" s="242">
        <v>20.09</v>
      </c>
      <c r="F212" s="52">
        <f t="shared" si="1"/>
        <v>25.546795523906408</v>
      </c>
    </row>
    <row r="213" spans="1:6" ht="12.75" customHeight="1" x14ac:dyDescent="0.2">
      <c r="A213" s="53">
        <v>3433</v>
      </c>
      <c r="B213" s="85" t="s">
        <v>470</v>
      </c>
      <c r="C213" s="50" t="s">
        <v>471</v>
      </c>
      <c r="D213" s="242">
        <v>22436.79</v>
      </c>
      <c r="E213" s="242">
        <v>854.99</v>
      </c>
      <c r="F213" s="52">
        <f t="shared" si="1"/>
        <v>3.8106609724474847</v>
      </c>
    </row>
    <row r="214" spans="1:6" ht="12.75" customHeight="1" x14ac:dyDescent="0.2">
      <c r="A214" s="53">
        <v>3434</v>
      </c>
      <c r="B214" s="85" t="s">
        <v>472</v>
      </c>
      <c r="C214" s="50" t="s">
        <v>473</v>
      </c>
      <c r="D214" s="242">
        <v>32093.31</v>
      </c>
      <c r="E214" s="242">
        <v>51565.04</v>
      </c>
      <c r="F214" s="52">
        <f t="shared" si="1"/>
        <v>160.67223979078506</v>
      </c>
    </row>
    <row r="215" spans="1:6" ht="12.75" customHeight="1" x14ac:dyDescent="0.2">
      <c r="A215" s="53">
        <v>35</v>
      </c>
      <c r="B215" s="85" t="s">
        <v>474</v>
      </c>
      <c r="C215" s="50" t="s">
        <v>475</v>
      </c>
      <c r="D215" s="51">
        <f>D216+D219+D223</f>
        <v>763247</v>
      </c>
      <c r="E215" s="51">
        <f>E216+E219+E223</f>
        <v>693675.21</v>
      </c>
      <c r="F215" s="52">
        <f t="shared" si="1"/>
        <v>90.884760765518891</v>
      </c>
    </row>
    <row r="216" spans="1:6" ht="12.75" customHeight="1" x14ac:dyDescent="0.2">
      <c r="A216" s="53">
        <v>351</v>
      </c>
      <c r="B216" s="85" t="s">
        <v>476</v>
      </c>
      <c r="C216" s="50" t="s">
        <v>477</v>
      </c>
      <c r="D216" s="51">
        <f>SUM(D217:D218)</f>
        <v>242606.17</v>
      </c>
      <c r="E216" s="51">
        <f>SUM(E217:E218)</f>
        <v>129450.62</v>
      </c>
      <c r="F216" s="52">
        <f t="shared" si="1"/>
        <v>53.358337918611056</v>
      </c>
    </row>
    <row r="217" spans="1:6" ht="12.75" customHeight="1" x14ac:dyDescent="0.2">
      <c r="A217" s="53">
        <v>3511</v>
      </c>
      <c r="B217" s="85" t="s">
        <v>478</v>
      </c>
      <c r="C217" s="50" t="s">
        <v>479</v>
      </c>
      <c r="D217" s="242">
        <v>0</v>
      </c>
      <c r="E217" s="242">
        <v>0</v>
      </c>
      <c r="F217" s="52" t="str">
        <f t="shared" si="1"/>
        <v>-</v>
      </c>
    </row>
    <row r="218" spans="1:6" ht="12.75" customHeight="1" x14ac:dyDescent="0.2">
      <c r="A218" s="53">
        <v>3512</v>
      </c>
      <c r="B218" s="85" t="s">
        <v>480</v>
      </c>
      <c r="C218" s="50" t="s">
        <v>481</v>
      </c>
      <c r="D218" s="242">
        <v>242606.17</v>
      </c>
      <c r="E218" s="242">
        <v>129450.62</v>
      </c>
      <c r="F218" s="52">
        <f t="shared" si="1"/>
        <v>53.358337918611056</v>
      </c>
    </row>
    <row r="219" spans="1:6" ht="24" x14ac:dyDescent="0.2">
      <c r="A219" s="53">
        <v>352</v>
      </c>
      <c r="B219" s="85" t="s">
        <v>482</v>
      </c>
      <c r="C219" s="50" t="s">
        <v>483</v>
      </c>
      <c r="D219" s="51">
        <f>SUM(D220:D222)</f>
        <v>520640.83</v>
      </c>
      <c r="E219" s="51">
        <f>SUM(E220:E222)</f>
        <v>564224.59</v>
      </c>
      <c r="F219" s="52">
        <f t="shared" si="1"/>
        <v>108.37117596021042</v>
      </c>
    </row>
    <row r="220" spans="1:6" ht="12.75" customHeight="1" x14ac:dyDescent="0.2">
      <c r="A220" s="53">
        <v>3521</v>
      </c>
      <c r="B220" s="85" t="s">
        <v>484</v>
      </c>
      <c r="C220" s="50" t="s">
        <v>485</v>
      </c>
      <c r="D220" s="242">
        <v>0</v>
      </c>
      <c r="E220" s="242">
        <v>0</v>
      </c>
      <c r="F220" s="52" t="str">
        <f t="shared" si="1"/>
        <v>-</v>
      </c>
    </row>
    <row r="221" spans="1:6" ht="12.75" customHeight="1" x14ac:dyDescent="0.2">
      <c r="A221" s="53">
        <v>3522</v>
      </c>
      <c r="B221" s="85" t="s">
        <v>486</v>
      </c>
      <c r="C221" s="50" t="s">
        <v>487</v>
      </c>
      <c r="D221" s="242">
        <v>387918.02</v>
      </c>
      <c r="E221" s="242">
        <v>416212.97</v>
      </c>
      <c r="F221" s="52">
        <f t="shared" si="1"/>
        <v>107.29405403749996</v>
      </c>
    </row>
    <row r="222" spans="1:6" ht="12.75" customHeight="1" x14ac:dyDescent="0.2">
      <c r="A222" s="53">
        <v>3523</v>
      </c>
      <c r="B222" s="85" t="s">
        <v>488</v>
      </c>
      <c r="C222" s="50" t="s">
        <v>489</v>
      </c>
      <c r="D222" s="242">
        <v>132722.81</v>
      </c>
      <c r="E222" s="242">
        <v>148011.62</v>
      </c>
      <c r="F222" s="52">
        <f t="shared" si="1"/>
        <v>111.51935375690132</v>
      </c>
    </row>
    <row r="223" spans="1:6" ht="24" x14ac:dyDescent="0.2">
      <c r="A223" s="53" t="s">
        <v>490</v>
      </c>
      <c r="B223" s="85" t="s">
        <v>491</v>
      </c>
      <c r="C223" s="50" t="s">
        <v>490</v>
      </c>
      <c r="D223" s="242">
        <v>0</v>
      </c>
      <c r="E223" s="242">
        <v>0</v>
      </c>
      <c r="F223" s="52" t="str">
        <f t="shared" si="1"/>
        <v>-</v>
      </c>
    </row>
    <row r="224" spans="1:6" ht="24" x14ac:dyDescent="0.2">
      <c r="A224" s="53">
        <v>36</v>
      </c>
      <c r="B224" s="85" t="s">
        <v>492</v>
      </c>
      <c r="C224" s="50" t="s">
        <v>493</v>
      </c>
      <c r="D224" s="51">
        <f>D225+D228+D231+D236+D240+D244+D247</f>
        <v>351814</v>
      </c>
      <c r="E224" s="51">
        <f>E225+E228+E231+E236+E240+E244+E247</f>
        <v>39323.199999999997</v>
      </c>
      <c r="F224" s="52">
        <f t="shared" ref="F224:F235" si="2">IF(D224&lt;&gt;0,IF(E224/D224&gt;=100,"&gt;&gt;100",E224/D224*100),"-")</f>
        <v>11.177269807341379</v>
      </c>
    </row>
    <row r="225" spans="1:6" ht="12.75" customHeight="1" x14ac:dyDescent="0.2">
      <c r="A225" s="53">
        <v>361</v>
      </c>
      <c r="B225" s="85" t="s">
        <v>494</v>
      </c>
      <c r="C225" s="50" t="s">
        <v>495</v>
      </c>
      <c r="D225" s="51">
        <f>SUM(D226:D227)</f>
        <v>0</v>
      </c>
      <c r="E225" s="51">
        <f>SUM(E226:E227)</f>
        <v>0</v>
      </c>
      <c r="F225" s="52" t="str">
        <f t="shared" si="2"/>
        <v>-</v>
      </c>
    </row>
    <row r="226" spans="1:6" ht="12.75" customHeight="1" x14ac:dyDescent="0.2">
      <c r="A226" s="53">
        <v>3611</v>
      </c>
      <c r="B226" s="85" t="s">
        <v>496</v>
      </c>
      <c r="C226" s="50" t="s">
        <v>497</v>
      </c>
      <c r="D226" s="242">
        <v>0</v>
      </c>
      <c r="E226" s="242">
        <v>0</v>
      </c>
      <c r="F226" s="52" t="str">
        <f t="shared" si="2"/>
        <v>-</v>
      </c>
    </row>
    <row r="227" spans="1:6" ht="12.75" customHeight="1" x14ac:dyDescent="0.2">
      <c r="A227" s="53">
        <v>3612</v>
      </c>
      <c r="B227" s="85" t="s">
        <v>498</v>
      </c>
      <c r="C227" s="50" t="s">
        <v>499</v>
      </c>
      <c r="D227" s="242">
        <v>0</v>
      </c>
      <c r="E227" s="242">
        <v>0</v>
      </c>
      <c r="F227" s="52" t="str">
        <f t="shared" si="2"/>
        <v>-</v>
      </c>
    </row>
    <row r="228" spans="1:6" ht="24" x14ac:dyDescent="0.2">
      <c r="A228" s="53">
        <v>362</v>
      </c>
      <c r="B228" s="85" t="s">
        <v>500</v>
      </c>
      <c r="C228" s="50" t="s">
        <v>501</v>
      </c>
      <c r="D228" s="51">
        <f>SUM(D229:D230)</f>
        <v>0</v>
      </c>
      <c r="E228" s="51">
        <f>SUM(E229:E230)</f>
        <v>0</v>
      </c>
      <c r="F228" s="52" t="str">
        <f t="shared" si="2"/>
        <v>-</v>
      </c>
    </row>
    <row r="229" spans="1:6" ht="12.75" customHeight="1" x14ac:dyDescent="0.2">
      <c r="A229" s="53">
        <v>3621</v>
      </c>
      <c r="B229" s="85" t="s">
        <v>502</v>
      </c>
      <c r="C229" s="50" t="s">
        <v>503</v>
      </c>
      <c r="D229" s="242">
        <v>0</v>
      </c>
      <c r="E229" s="242">
        <v>0</v>
      </c>
      <c r="F229" s="52" t="str">
        <f t="shared" si="2"/>
        <v>-</v>
      </c>
    </row>
    <row r="230" spans="1:6" ht="24" x14ac:dyDescent="0.2">
      <c r="A230" s="53">
        <v>3622</v>
      </c>
      <c r="B230" s="85" t="s">
        <v>504</v>
      </c>
      <c r="C230" s="50" t="s">
        <v>505</v>
      </c>
      <c r="D230" s="242">
        <v>0</v>
      </c>
      <c r="E230" s="242">
        <v>0</v>
      </c>
      <c r="F230" s="52" t="str">
        <f t="shared" si="2"/>
        <v>-</v>
      </c>
    </row>
    <row r="231" spans="1:6" ht="12.75" customHeight="1" x14ac:dyDescent="0.2">
      <c r="A231" s="53">
        <v>363</v>
      </c>
      <c r="B231" s="86" t="s">
        <v>506</v>
      </c>
      <c r="C231" s="50" t="s">
        <v>507</v>
      </c>
      <c r="D231" s="51">
        <f>SUM(D232:D235)</f>
        <v>351814</v>
      </c>
      <c r="E231" s="51">
        <f>SUM(E232:E235)</f>
        <v>0</v>
      </c>
      <c r="F231" s="52">
        <f t="shared" si="2"/>
        <v>0</v>
      </c>
    </row>
    <row r="232" spans="1:6" ht="12.75" customHeight="1" x14ac:dyDescent="0.2">
      <c r="A232" s="53">
        <v>3631</v>
      </c>
      <c r="B232" s="85" t="s">
        <v>508</v>
      </c>
      <c r="C232" s="50" t="s">
        <v>509</v>
      </c>
      <c r="D232" s="242">
        <v>0</v>
      </c>
      <c r="E232" s="242">
        <v>0</v>
      </c>
      <c r="F232" s="52" t="str">
        <f t="shared" si="2"/>
        <v>-</v>
      </c>
    </row>
    <row r="233" spans="1:6" ht="12.75" customHeight="1" x14ac:dyDescent="0.2">
      <c r="A233" s="53">
        <v>3632</v>
      </c>
      <c r="B233" s="85" t="s">
        <v>510</v>
      </c>
      <c r="C233" s="50" t="s">
        <v>511</v>
      </c>
      <c r="D233" s="242">
        <v>351814</v>
      </c>
      <c r="E233" s="242">
        <v>0</v>
      </c>
      <c r="F233" s="52">
        <f t="shared" si="2"/>
        <v>0</v>
      </c>
    </row>
    <row r="234" spans="1:6" ht="12.75" customHeight="1" x14ac:dyDescent="0.2">
      <c r="A234" s="53" t="s">
        <v>512</v>
      </c>
      <c r="B234" s="85" t="s">
        <v>513</v>
      </c>
      <c r="C234" s="54" t="s">
        <v>512</v>
      </c>
      <c r="D234" s="242">
        <v>0</v>
      </c>
      <c r="E234" s="242">
        <v>0</v>
      </c>
      <c r="F234" s="52" t="str">
        <f t="shared" si="2"/>
        <v>-</v>
      </c>
    </row>
    <row r="235" spans="1:6" ht="24" x14ac:dyDescent="0.2">
      <c r="A235" s="53" t="s">
        <v>514</v>
      </c>
      <c r="B235" s="85" t="s">
        <v>515</v>
      </c>
      <c r="C235" s="54" t="s">
        <v>514</v>
      </c>
      <c r="D235" s="242">
        <v>0</v>
      </c>
      <c r="E235" s="242">
        <v>0</v>
      </c>
      <c r="F235" s="52" t="str">
        <f t="shared" si="2"/>
        <v>-</v>
      </c>
    </row>
    <row r="236" spans="1:6" ht="12.75" customHeight="1" x14ac:dyDescent="0.2">
      <c r="A236" s="53" t="s">
        <v>516</v>
      </c>
      <c r="B236" s="86" t="s">
        <v>517</v>
      </c>
      <c r="C236" s="50" t="s">
        <v>516</v>
      </c>
      <c r="D236" s="51">
        <f>SUM(D237:D239)</f>
        <v>0</v>
      </c>
      <c r="E236" s="51">
        <f>SUM(E237:E239)</f>
        <v>0</v>
      </c>
      <c r="F236" s="52" t="str">
        <f t="shared" ref="F236:F243" si="3">IF(D236&lt;&gt;0,IF(E236/D236&gt;=100,"&gt;&gt;100",E236/D236*100),"-")</f>
        <v>-</v>
      </c>
    </row>
    <row r="237" spans="1:6" ht="12.75" customHeight="1" x14ac:dyDescent="0.2">
      <c r="A237" s="53" t="s">
        <v>518</v>
      </c>
      <c r="B237" s="85" t="s">
        <v>519</v>
      </c>
      <c r="C237" s="50" t="s">
        <v>518</v>
      </c>
      <c r="D237" s="242">
        <v>0</v>
      </c>
      <c r="E237" s="242">
        <v>0</v>
      </c>
      <c r="F237" s="52" t="str">
        <f t="shared" si="3"/>
        <v>-</v>
      </c>
    </row>
    <row r="238" spans="1:6" ht="12.75" customHeight="1" x14ac:dyDescent="0.2">
      <c r="A238" s="53" t="s">
        <v>520</v>
      </c>
      <c r="B238" s="85" t="s">
        <v>521</v>
      </c>
      <c r="C238" s="50" t="s">
        <v>520</v>
      </c>
      <c r="D238" s="242">
        <v>0</v>
      </c>
      <c r="E238" s="242">
        <v>0</v>
      </c>
      <c r="F238" s="52" t="str">
        <f t="shared" si="3"/>
        <v>-</v>
      </c>
    </row>
    <row r="239" spans="1:6" ht="12.75" customHeight="1" x14ac:dyDescent="0.2">
      <c r="A239" s="53" t="s">
        <v>522</v>
      </c>
      <c r="B239" s="85" t="s">
        <v>523</v>
      </c>
      <c r="C239" s="54" t="s">
        <v>522</v>
      </c>
      <c r="D239" s="242">
        <v>0</v>
      </c>
      <c r="E239" s="242">
        <v>0</v>
      </c>
      <c r="F239" s="52" t="str">
        <f t="shared" si="3"/>
        <v>-</v>
      </c>
    </row>
    <row r="240" spans="1:6" ht="24" x14ac:dyDescent="0.2">
      <c r="A240" s="53" t="s">
        <v>524</v>
      </c>
      <c r="B240" s="85" t="s">
        <v>525</v>
      </c>
      <c r="C240" s="50" t="s">
        <v>524</v>
      </c>
      <c r="D240" s="51">
        <f>SUM(D241:D243)</f>
        <v>0</v>
      </c>
      <c r="E240" s="51">
        <f>SUM(E241:E243)</f>
        <v>0</v>
      </c>
      <c r="F240" s="52" t="str">
        <f t="shared" si="3"/>
        <v>-</v>
      </c>
    </row>
    <row r="241" spans="1:6" ht="24" x14ac:dyDescent="0.2">
      <c r="A241" s="53">
        <v>3672</v>
      </c>
      <c r="B241" s="85" t="s">
        <v>526</v>
      </c>
      <c r="C241" s="50" t="s">
        <v>527</v>
      </c>
      <c r="D241" s="242"/>
      <c r="E241" s="242">
        <v>0</v>
      </c>
      <c r="F241" s="52" t="str">
        <f t="shared" si="3"/>
        <v>-</v>
      </c>
    </row>
    <row r="242" spans="1:6" ht="24" x14ac:dyDescent="0.2">
      <c r="A242" s="53">
        <v>3673</v>
      </c>
      <c r="B242" s="85" t="s">
        <v>528</v>
      </c>
      <c r="C242" s="50" t="s">
        <v>529</v>
      </c>
      <c r="D242" s="242">
        <v>0</v>
      </c>
      <c r="E242" s="242">
        <v>0</v>
      </c>
      <c r="F242" s="52" t="str">
        <f t="shared" si="3"/>
        <v>-</v>
      </c>
    </row>
    <row r="243" spans="1:6" ht="24" x14ac:dyDescent="0.2">
      <c r="A243" s="53">
        <v>3674</v>
      </c>
      <c r="B243" s="85" t="s">
        <v>530</v>
      </c>
      <c r="C243" s="50" t="s">
        <v>531</v>
      </c>
      <c r="D243" s="242">
        <v>0</v>
      </c>
      <c r="E243" s="242">
        <v>0</v>
      </c>
      <c r="F243" s="52" t="str">
        <f t="shared" si="3"/>
        <v>-</v>
      </c>
    </row>
    <row r="244" spans="1:6" ht="12.75" customHeight="1" x14ac:dyDescent="0.2">
      <c r="A244" s="53" t="s">
        <v>532</v>
      </c>
      <c r="B244" s="85" t="s">
        <v>533</v>
      </c>
      <c r="C244" s="50" t="s">
        <v>532</v>
      </c>
      <c r="D244" s="51">
        <f>SUM(D245:D246)</f>
        <v>0</v>
      </c>
      <c r="E244" s="51">
        <f>SUM(E245:E246)</f>
        <v>39323.199999999997</v>
      </c>
      <c r="F244" s="52" t="str">
        <f t="shared" ref="F244:F251" si="4">IF(D244&lt;&gt;0,IF(E244/D244&gt;=100,"&gt;&gt;100",E244/D244*100),"-")</f>
        <v>-</v>
      </c>
    </row>
    <row r="245" spans="1:6" ht="12.75" customHeight="1" x14ac:dyDescent="0.2">
      <c r="A245" s="53" t="s">
        <v>534</v>
      </c>
      <c r="B245" s="85" t="s">
        <v>535</v>
      </c>
      <c r="C245" s="50" t="s">
        <v>534</v>
      </c>
      <c r="D245" s="242">
        <v>0</v>
      </c>
      <c r="E245" s="242">
        <v>39323.199999999997</v>
      </c>
      <c r="F245" s="52" t="str">
        <f t="shared" si="4"/>
        <v>-</v>
      </c>
    </row>
    <row r="246" spans="1:6" ht="12.75" customHeight="1" x14ac:dyDescent="0.2">
      <c r="A246" s="53" t="s">
        <v>536</v>
      </c>
      <c r="B246" s="85" t="s">
        <v>537</v>
      </c>
      <c r="C246" s="50" t="s">
        <v>536</v>
      </c>
      <c r="D246" s="242">
        <v>0</v>
      </c>
      <c r="E246" s="242">
        <v>0</v>
      </c>
      <c r="F246" s="52" t="str">
        <f t="shared" si="4"/>
        <v>-</v>
      </c>
    </row>
    <row r="247" spans="1:6" ht="24" x14ac:dyDescent="0.2">
      <c r="A247" s="53" t="s">
        <v>538</v>
      </c>
      <c r="B247" s="85" t="s">
        <v>539</v>
      </c>
      <c r="C247" s="50" t="s">
        <v>538</v>
      </c>
      <c r="D247" s="51">
        <f>SUM(D248:D251)</f>
        <v>0</v>
      </c>
      <c r="E247" s="51">
        <f>SUM(E248:E251)</f>
        <v>0</v>
      </c>
      <c r="F247" s="52" t="str">
        <f t="shared" si="4"/>
        <v>-</v>
      </c>
    </row>
    <row r="248" spans="1:6" ht="12.75" customHeight="1" x14ac:dyDescent="0.2">
      <c r="A248" s="53" t="s">
        <v>540</v>
      </c>
      <c r="B248" s="85" t="s">
        <v>202</v>
      </c>
      <c r="C248" s="50" t="s">
        <v>540</v>
      </c>
      <c r="D248" s="242">
        <v>0</v>
      </c>
      <c r="E248" s="242">
        <v>0</v>
      </c>
      <c r="F248" s="52" t="str">
        <f t="shared" si="4"/>
        <v>-</v>
      </c>
    </row>
    <row r="249" spans="1:6" ht="12.75" customHeight="1" x14ac:dyDescent="0.2">
      <c r="A249" s="53" t="s">
        <v>541</v>
      </c>
      <c r="B249" s="85" t="s">
        <v>204</v>
      </c>
      <c r="C249" s="50" t="s">
        <v>541</v>
      </c>
      <c r="D249" s="242">
        <v>0</v>
      </c>
      <c r="E249" s="242">
        <v>0</v>
      </c>
      <c r="F249" s="52" t="str">
        <f t="shared" si="4"/>
        <v>-</v>
      </c>
    </row>
    <row r="250" spans="1:6" ht="24" x14ac:dyDescent="0.2">
      <c r="A250" s="53" t="s">
        <v>542</v>
      </c>
      <c r="B250" s="85" t="s">
        <v>206</v>
      </c>
      <c r="C250" s="50" t="s">
        <v>542</v>
      </c>
      <c r="D250" s="242">
        <v>0</v>
      </c>
      <c r="E250" s="242">
        <v>0</v>
      </c>
      <c r="F250" s="52" t="str">
        <f t="shared" si="4"/>
        <v>-</v>
      </c>
    </row>
    <row r="251" spans="1:6" ht="24" x14ac:dyDescent="0.2">
      <c r="A251" s="53" t="s">
        <v>543</v>
      </c>
      <c r="B251" s="85" t="s">
        <v>208</v>
      </c>
      <c r="C251" s="50" t="s">
        <v>543</v>
      </c>
      <c r="D251" s="242">
        <v>0</v>
      </c>
      <c r="E251" s="242">
        <v>0</v>
      </c>
      <c r="F251" s="52" t="str">
        <f t="shared" si="4"/>
        <v>-</v>
      </c>
    </row>
    <row r="252" spans="1:6" ht="24" x14ac:dyDescent="0.2">
      <c r="A252" s="53">
        <v>37</v>
      </c>
      <c r="B252" s="85" t="s">
        <v>544</v>
      </c>
      <c r="C252" s="50" t="s">
        <v>545</v>
      </c>
      <c r="D252" s="51">
        <f>D253+D259</f>
        <v>1109286.6499999999</v>
      </c>
      <c r="E252" s="51">
        <f>E253+E259</f>
        <v>1364128.76</v>
      </c>
      <c r="F252" s="52">
        <f t="shared" ref="F252:F258" si="5">IF(D252&lt;&gt;0,IF(E252/D252&gt;=100,"&gt;&gt;100",E252/D252*100),"-")</f>
        <v>122.97351275254238</v>
      </c>
    </row>
    <row r="253" spans="1:6" ht="24" x14ac:dyDescent="0.2">
      <c r="A253" s="53">
        <v>371</v>
      </c>
      <c r="B253" s="85" t="s">
        <v>546</v>
      </c>
      <c r="C253" s="50" t="s">
        <v>547</v>
      </c>
      <c r="D253" s="51">
        <f>SUM(D254:D258)</f>
        <v>0</v>
      </c>
      <c r="E253" s="51">
        <f>SUM(E254:E258)</f>
        <v>0</v>
      </c>
      <c r="F253" s="52" t="str">
        <f t="shared" si="5"/>
        <v>-</v>
      </c>
    </row>
    <row r="254" spans="1:6" ht="24" x14ac:dyDescent="0.2">
      <c r="A254" s="53">
        <v>3711</v>
      </c>
      <c r="B254" s="85" t="s">
        <v>548</v>
      </c>
      <c r="C254" s="50" t="s">
        <v>549</v>
      </c>
      <c r="D254" s="242">
        <v>0</v>
      </c>
      <c r="E254" s="242">
        <v>0</v>
      </c>
      <c r="F254" s="52" t="str">
        <f t="shared" si="5"/>
        <v>-</v>
      </c>
    </row>
    <row r="255" spans="1:6" ht="24" x14ac:dyDescent="0.2">
      <c r="A255" s="53">
        <v>3712</v>
      </c>
      <c r="B255" s="85" t="s">
        <v>550</v>
      </c>
      <c r="C255" s="50" t="s">
        <v>551</v>
      </c>
      <c r="D255" s="242">
        <v>0</v>
      </c>
      <c r="E255" s="242">
        <v>0</v>
      </c>
      <c r="F255" s="52" t="str">
        <f t="shared" si="5"/>
        <v>-</v>
      </c>
    </row>
    <row r="256" spans="1:6" ht="24" x14ac:dyDescent="0.2">
      <c r="A256" s="53" t="s">
        <v>552</v>
      </c>
      <c r="B256" s="85" t="s">
        <v>553</v>
      </c>
      <c r="C256" s="50" t="s">
        <v>552</v>
      </c>
      <c r="D256" s="242">
        <v>0</v>
      </c>
      <c r="E256" s="242">
        <v>0</v>
      </c>
      <c r="F256" s="52" t="str">
        <f t="shared" si="5"/>
        <v>-</v>
      </c>
    </row>
    <row r="257" spans="1:6" ht="24" x14ac:dyDescent="0.2">
      <c r="A257" s="53" t="s">
        <v>554</v>
      </c>
      <c r="B257" s="85" t="s">
        <v>555</v>
      </c>
      <c r="C257" s="50" t="s">
        <v>554</v>
      </c>
      <c r="D257" s="242">
        <v>0</v>
      </c>
      <c r="E257" s="242">
        <v>0</v>
      </c>
      <c r="F257" s="52" t="str">
        <f t="shared" si="5"/>
        <v>-</v>
      </c>
    </row>
    <row r="258" spans="1:6" ht="12.75" customHeight="1" x14ac:dyDescent="0.2">
      <c r="A258" s="53" t="s">
        <v>556</v>
      </c>
      <c r="B258" s="85" t="s">
        <v>557</v>
      </c>
      <c r="C258" s="50" t="s">
        <v>556</v>
      </c>
      <c r="D258" s="242">
        <v>0</v>
      </c>
      <c r="E258" s="242">
        <v>0</v>
      </c>
      <c r="F258" s="52" t="str">
        <f t="shared" si="5"/>
        <v>-</v>
      </c>
    </row>
    <row r="259" spans="1:6" ht="12.75" customHeight="1" x14ac:dyDescent="0.2">
      <c r="A259" s="53">
        <v>372</v>
      </c>
      <c r="B259" s="232" t="s">
        <v>558</v>
      </c>
      <c r="C259" s="50" t="s">
        <v>559</v>
      </c>
      <c r="D259" s="51">
        <f>SUM(D260:D262)</f>
        <v>1109286.6499999999</v>
      </c>
      <c r="E259" s="51">
        <f>SUM(E260:E262)</f>
        <v>1364128.76</v>
      </c>
      <c r="F259" s="52">
        <f t="shared" ref="F259:F272" si="6">IF(D259&lt;&gt;0,IF(E259/D259&gt;=100,"&gt;&gt;100",E259/D259*100),"-")</f>
        <v>122.97351275254238</v>
      </c>
    </row>
    <row r="260" spans="1:6" ht="12.75" customHeight="1" x14ac:dyDescent="0.2">
      <c r="A260" s="53">
        <v>3721</v>
      </c>
      <c r="B260" s="85" t="s">
        <v>560</v>
      </c>
      <c r="C260" s="50" t="s">
        <v>561</v>
      </c>
      <c r="D260" s="242">
        <v>872616.87</v>
      </c>
      <c r="E260" s="242">
        <v>1027440.65</v>
      </c>
      <c r="F260" s="52">
        <f t="shared" si="6"/>
        <v>117.74246926947447</v>
      </c>
    </row>
    <row r="261" spans="1:6" ht="12.75" customHeight="1" x14ac:dyDescent="0.2">
      <c r="A261" s="53">
        <v>3722</v>
      </c>
      <c r="B261" s="85" t="s">
        <v>562</v>
      </c>
      <c r="C261" s="50" t="s">
        <v>563</v>
      </c>
      <c r="D261" s="242">
        <v>236669.78</v>
      </c>
      <c r="E261" s="242">
        <v>336688.11</v>
      </c>
      <c r="F261" s="52">
        <f t="shared" si="6"/>
        <v>142.26071026051571</v>
      </c>
    </row>
    <row r="262" spans="1:6" ht="12.75" customHeight="1" x14ac:dyDescent="0.2">
      <c r="A262" s="53" t="s">
        <v>564</v>
      </c>
      <c r="B262" s="85" t="s">
        <v>565</v>
      </c>
      <c r="C262" s="50" t="s">
        <v>564</v>
      </c>
      <c r="D262" s="242">
        <v>0</v>
      </c>
      <c r="E262" s="242">
        <v>0</v>
      </c>
      <c r="F262" s="52" t="str">
        <f t="shared" si="6"/>
        <v>-</v>
      </c>
    </row>
    <row r="263" spans="1:6" ht="12.75" customHeight="1" x14ac:dyDescent="0.2">
      <c r="A263" s="53">
        <v>38</v>
      </c>
      <c r="B263" s="85" t="s">
        <v>566</v>
      </c>
      <c r="C263" s="50" t="s">
        <v>567</v>
      </c>
      <c r="D263" s="51">
        <f>D264+D268+D273+D279</f>
        <v>1714839.07</v>
      </c>
      <c r="E263" s="51">
        <f>E264+E268+E273+E279</f>
        <v>2136613.46</v>
      </c>
      <c r="F263" s="52">
        <f t="shared" si="6"/>
        <v>124.59556685981035</v>
      </c>
    </row>
    <row r="264" spans="1:6" ht="12.75" customHeight="1" x14ac:dyDescent="0.2">
      <c r="A264" s="53">
        <v>381</v>
      </c>
      <c r="B264" s="85" t="s">
        <v>568</v>
      </c>
      <c r="C264" s="50" t="s">
        <v>569</v>
      </c>
      <c r="D264" s="51">
        <f>SUM(D265:D267)</f>
        <v>1432330.85</v>
      </c>
      <c r="E264" s="51">
        <f>SUM(E265:E267)</f>
        <v>1705988.97</v>
      </c>
      <c r="F264" s="52">
        <f t="shared" si="6"/>
        <v>119.10578969935612</v>
      </c>
    </row>
    <row r="265" spans="1:6" ht="12.75" customHeight="1" x14ac:dyDescent="0.2">
      <c r="A265" s="53">
        <v>3811</v>
      </c>
      <c r="B265" s="85" t="s">
        <v>570</v>
      </c>
      <c r="C265" s="50" t="s">
        <v>571</v>
      </c>
      <c r="D265" s="242">
        <v>1432330.85</v>
      </c>
      <c r="E265" s="242">
        <v>1705294.34</v>
      </c>
      <c r="F265" s="52">
        <f t="shared" si="6"/>
        <v>119.0572932224423</v>
      </c>
    </row>
    <row r="266" spans="1:6" ht="12.75" customHeight="1" x14ac:dyDescent="0.2">
      <c r="A266" s="53">
        <v>3812</v>
      </c>
      <c r="B266" s="85" t="s">
        <v>572</v>
      </c>
      <c r="C266" s="50" t="s">
        <v>573</v>
      </c>
      <c r="D266" s="242">
        <v>0</v>
      </c>
      <c r="E266" s="242">
        <v>694.63</v>
      </c>
      <c r="F266" s="52" t="str">
        <f t="shared" si="6"/>
        <v>-</v>
      </c>
    </row>
    <row r="267" spans="1:6" ht="12.75" customHeight="1" x14ac:dyDescent="0.2">
      <c r="A267" s="53" t="s">
        <v>574</v>
      </c>
      <c r="B267" s="85" t="s">
        <v>575</v>
      </c>
      <c r="C267" s="50" t="s">
        <v>574</v>
      </c>
      <c r="D267" s="242">
        <v>0</v>
      </c>
      <c r="E267" s="242">
        <v>0</v>
      </c>
      <c r="F267" s="52" t="str">
        <f t="shared" si="6"/>
        <v>-</v>
      </c>
    </row>
    <row r="268" spans="1:6" ht="12.75" customHeight="1" x14ac:dyDescent="0.2">
      <c r="A268" s="53">
        <v>382</v>
      </c>
      <c r="B268" s="86" t="s">
        <v>576</v>
      </c>
      <c r="C268" s="50" t="s">
        <v>577</v>
      </c>
      <c r="D268" s="51">
        <f>SUM(D269:D272)</f>
        <v>125129.73999999999</v>
      </c>
      <c r="E268" s="51">
        <f>SUM(E269:E272)</f>
        <v>137403.32</v>
      </c>
      <c r="F268" s="52">
        <f t="shared" si="6"/>
        <v>109.80868337135522</v>
      </c>
    </row>
    <row r="269" spans="1:6" ht="12.75" customHeight="1" x14ac:dyDescent="0.2">
      <c r="A269" s="53">
        <v>3821</v>
      </c>
      <c r="B269" s="85" t="s">
        <v>578</v>
      </c>
      <c r="C269" s="50" t="s">
        <v>579</v>
      </c>
      <c r="D269" s="242">
        <v>19908.419999999998</v>
      </c>
      <c r="E269" s="242">
        <v>18578.04</v>
      </c>
      <c r="F269" s="52">
        <f t="shared" si="6"/>
        <v>93.317500836329572</v>
      </c>
    </row>
    <row r="270" spans="1:6" ht="12.75" customHeight="1" x14ac:dyDescent="0.2">
      <c r="A270" s="53">
        <v>3822</v>
      </c>
      <c r="B270" s="85" t="s">
        <v>580</v>
      </c>
      <c r="C270" s="50" t="s">
        <v>581</v>
      </c>
      <c r="D270" s="242">
        <v>98440.73</v>
      </c>
      <c r="E270" s="242">
        <v>118825.28</v>
      </c>
      <c r="F270" s="52">
        <f t="shared" si="6"/>
        <v>120.70743481890067</v>
      </c>
    </row>
    <row r="271" spans="1:6" ht="12.75" customHeight="1" x14ac:dyDescent="0.2">
      <c r="A271" s="53" t="s">
        <v>582</v>
      </c>
      <c r="B271" s="85" t="s">
        <v>583</v>
      </c>
      <c r="C271" s="50" t="s">
        <v>582</v>
      </c>
      <c r="D271" s="242">
        <v>6780.59</v>
      </c>
      <c r="E271" s="242">
        <v>0</v>
      </c>
      <c r="F271" s="52">
        <f t="shared" si="6"/>
        <v>0</v>
      </c>
    </row>
    <row r="272" spans="1:6" ht="24" x14ac:dyDescent="0.2">
      <c r="A272" s="53" t="s">
        <v>584</v>
      </c>
      <c r="B272" s="85" t="s">
        <v>585</v>
      </c>
      <c r="C272" s="54" t="s">
        <v>584</v>
      </c>
      <c r="D272" s="242">
        <v>0</v>
      </c>
      <c r="E272" s="242">
        <v>0</v>
      </c>
      <c r="F272" s="52" t="str">
        <f t="shared" si="6"/>
        <v>-</v>
      </c>
    </row>
    <row r="273" spans="1:6" ht="12.75" customHeight="1" x14ac:dyDescent="0.2">
      <c r="A273" s="53">
        <v>383</v>
      </c>
      <c r="B273" s="85" t="s">
        <v>586</v>
      </c>
      <c r="C273" s="50" t="s">
        <v>587</v>
      </c>
      <c r="D273" s="51">
        <f>SUM(D274:D278)</f>
        <v>0</v>
      </c>
      <c r="E273" s="51">
        <f>SUM(E274:E278)</f>
        <v>65864.960000000006</v>
      </c>
      <c r="F273" s="52" t="str">
        <f t="shared" ref="F273:F284" si="7">IF(D273&lt;&gt;0,IF(E273/D273&gt;=100,"&gt;&gt;100",E273/D273*100),"-")</f>
        <v>-</v>
      </c>
    </row>
    <row r="274" spans="1:6" ht="12.75" customHeight="1" x14ac:dyDescent="0.2">
      <c r="A274" s="53">
        <v>3831</v>
      </c>
      <c r="B274" s="85" t="s">
        <v>588</v>
      </c>
      <c r="C274" s="50" t="s">
        <v>589</v>
      </c>
      <c r="D274" s="242">
        <v>0</v>
      </c>
      <c r="E274" s="242">
        <v>2968.56</v>
      </c>
      <c r="F274" s="52" t="str">
        <f t="shared" si="7"/>
        <v>-</v>
      </c>
    </row>
    <row r="275" spans="1:6" ht="12.75" customHeight="1" x14ac:dyDescent="0.2">
      <c r="A275" s="53">
        <v>3832</v>
      </c>
      <c r="B275" s="85" t="s">
        <v>590</v>
      </c>
      <c r="C275" s="50" t="s">
        <v>591</v>
      </c>
      <c r="D275" s="242">
        <v>0</v>
      </c>
      <c r="E275" s="242">
        <v>0</v>
      </c>
      <c r="F275" s="52" t="str">
        <f t="shared" si="7"/>
        <v>-</v>
      </c>
    </row>
    <row r="276" spans="1:6" ht="12.75" customHeight="1" x14ac:dyDescent="0.2">
      <c r="A276" s="53">
        <v>3833</v>
      </c>
      <c r="B276" s="85" t="s">
        <v>592</v>
      </c>
      <c r="C276" s="50" t="s">
        <v>593</v>
      </c>
      <c r="D276" s="242">
        <v>0</v>
      </c>
      <c r="E276" s="242">
        <v>0</v>
      </c>
      <c r="F276" s="52" t="str">
        <f t="shared" si="7"/>
        <v>-</v>
      </c>
    </row>
    <row r="277" spans="1:6" ht="12.75" customHeight="1" x14ac:dyDescent="0.2">
      <c r="A277" s="53">
        <v>3834</v>
      </c>
      <c r="B277" s="85" t="s">
        <v>594</v>
      </c>
      <c r="C277" s="50" t="s">
        <v>595</v>
      </c>
      <c r="D277" s="242">
        <v>0</v>
      </c>
      <c r="E277" s="242">
        <v>62014.73</v>
      </c>
      <c r="F277" s="52" t="str">
        <f t="shared" si="7"/>
        <v>-</v>
      </c>
    </row>
    <row r="278" spans="1:6" ht="12.75" customHeight="1" x14ac:dyDescent="0.2">
      <c r="A278" s="53" t="s">
        <v>596</v>
      </c>
      <c r="B278" s="85" t="s">
        <v>344</v>
      </c>
      <c r="C278" s="50" t="s">
        <v>596</v>
      </c>
      <c r="D278" s="242">
        <v>0</v>
      </c>
      <c r="E278" s="242">
        <v>881.67</v>
      </c>
      <c r="F278" s="52" t="str">
        <f t="shared" si="7"/>
        <v>-</v>
      </c>
    </row>
    <row r="279" spans="1:6" ht="12.75" customHeight="1" x14ac:dyDescent="0.2">
      <c r="A279" s="53">
        <v>386</v>
      </c>
      <c r="B279" s="86" t="s">
        <v>597</v>
      </c>
      <c r="C279" s="50" t="s">
        <v>598</v>
      </c>
      <c r="D279" s="51">
        <f>SUM(D280:D284)</f>
        <v>157378.48000000001</v>
      </c>
      <c r="E279" s="51">
        <f>SUM(E280:E284)</f>
        <v>227356.21000000002</v>
      </c>
      <c r="F279" s="52">
        <f t="shared" si="7"/>
        <v>144.46461168007215</v>
      </c>
    </row>
    <row r="280" spans="1:6" ht="24" x14ac:dyDescent="0.2">
      <c r="A280" s="53">
        <v>3861</v>
      </c>
      <c r="B280" s="85" t="s">
        <v>599</v>
      </c>
      <c r="C280" s="50" t="s">
        <v>600</v>
      </c>
      <c r="D280" s="242">
        <v>157378.48000000001</v>
      </c>
      <c r="E280" s="242">
        <v>155235.97</v>
      </c>
      <c r="F280" s="52">
        <f t="shared" si="7"/>
        <v>98.638625814660301</v>
      </c>
    </row>
    <row r="281" spans="1:6" ht="24" x14ac:dyDescent="0.2">
      <c r="A281" s="53">
        <v>3862</v>
      </c>
      <c r="B281" s="85" t="s">
        <v>601</v>
      </c>
      <c r="C281" s="50" t="s">
        <v>602</v>
      </c>
      <c r="D281" s="242">
        <v>0</v>
      </c>
      <c r="E281" s="242">
        <v>72120.240000000005</v>
      </c>
      <c r="F281" s="52" t="str">
        <f t="shared" si="7"/>
        <v>-</v>
      </c>
    </row>
    <row r="282" spans="1:6" ht="12.75" customHeight="1" x14ac:dyDescent="0.2">
      <c r="A282" s="53">
        <v>3863</v>
      </c>
      <c r="B282" s="85" t="s">
        <v>603</v>
      </c>
      <c r="C282" s="50" t="s">
        <v>604</v>
      </c>
      <c r="D282" s="242">
        <v>0</v>
      </c>
      <c r="E282" s="242">
        <v>0</v>
      </c>
      <c r="F282" s="52" t="str">
        <f t="shared" si="7"/>
        <v>-</v>
      </c>
    </row>
    <row r="283" spans="1:6" ht="12.75" customHeight="1" x14ac:dyDescent="0.2">
      <c r="A283" s="53" t="s">
        <v>605</v>
      </c>
      <c r="B283" s="85" t="s">
        <v>606</v>
      </c>
      <c r="C283" s="50" t="s">
        <v>605</v>
      </c>
      <c r="D283" s="242">
        <v>0</v>
      </c>
      <c r="E283" s="242">
        <v>0</v>
      </c>
      <c r="F283" s="52" t="str">
        <f t="shared" si="7"/>
        <v>-</v>
      </c>
    </row>
    <row r="284" spans="1:6" ht="24" x14ac:dyDescent="0.2">
      <c r="A284" s="53" t="s">
        <v>607</v>
      </c>
      <c r="B284" s="85" t="s">
        <v>608</v>
      </c>
      <c r="C284" s="54" t="s">
        <v>607</v>
      </c>
      <c r="D284" s="242">
        <v>0</v>
      </c>
      <c r="E284" s="242">
        <v>0</v>
      </c>
      <c r="F284" s="52" t="str">
        <f t="shared" si="7"/>
        <v>-</v>
      </c>
    </row>
    <row r="285" spans="1:6" ht="12.75" customHeight="1" x14ac:dyDescent="0.2">
      <c r="A285" s="53" t="s">
        <v>609</v>
      </c>
      <c r="B285" s="85" t="s">
        <v>610</v>
      </c>
      <c r="C285" s="50" t="s">
        <v>611</v>
      </c>
      <c r="D285" s="242">
        <v>0</v>
      </c>
      <c r="E285" s="242">
        <v>0</v>
      </c>
      <c r="F285" s="52" t="str">
        <f t="shared" ref="F285:F296" si="8">IF(D285&lt;&gt;0,IF(E285/D285&gt;=100,"&gt;&gt;100",E285/D285*100),"-")</f>
        <v>-</v>
      </c>
    </row>
    <row r="286" spans="1:6" ht="12.75" customHeight="1" x14ac:dyDescent="0.2">
      <c r="A286" s="53" t="s">
        <v>609</v>
      </c>
      <c r="B286" s="85" t="s">
        <v>612</v>
      </c>
      <c r="C286" s="50" t="s">
        <v>613</v>
      </c>
      <c r="D286" s="242">
        <v>0</v>
      </c>
      <c r="E286" s="242">
        <v>0</v>
      </c>
      <c r="F286" s="52" t="str">
        <f t="shared" si="8"/>
        <v>-</v>
      </c>
    </row>
    <row r="287" spans="1:6" ht="12.75" customHeight="1" x14ac:dyDescent="0.2">
      <c r="A287" s="53" t="s">
        <v>609</v>
      </c>
      <c r="B287" s="85" t="s">
        <v>614</v>
      </c>
      <c r="C287" s="50" t="s">
        <v>615</v>
      </c>
      <c r="D287" s="51">
        <f>IF(D286&gt;=D285,D286-D285,0)</f>
        <v>0</v>
      </c>
      <c r="E287" s="51">
        <f>IF(E286&gt;=E285,E286-E285,0)</f>
        <v>0</v>
      </c>
      <c r="F287" s="52" t="str">
        <f t="shared" si="8"/>
        <v>-</v>
      </c>
    </row>
    <row r="288" spans="1:6" ht="12.75" customHeight="1" x14ac:dyDescent="0.2">
      <c r="A288" s="53" t="s">
        <v>609</v>
      </c>
      <c r="B288" s="85" t="s">
        <v>616</v>
      </c>
      <c r="C288" s="50" t="s">
        <v>617</v>
      </c>
      <c r="D288" s="51">
        <f>IF(D285&gt;=D286,D285-D286,0)</f>
        <v>0</v>
      </c>
      <c r="E288" s="51">
        <f>IF(E285&gt;=E286,E285-E286,0)</f>
        <v>0</v>
      </c>
      <c r="F288" s="52" t="str">
        <f t="shared" si="8"/>
        <v>-</v>
      </c>
    </row>
    <row r="289" spans="1:6" ht="12.75" customHeight="1" x14ac:dyDescent="0.2">
      <c r="A289" s="53" t="s">
        <v>609</v>
      </c>
      <c r="B289" s="85" t="s">
        <v>618</v>
      </c>
      <c r="C289" s="50" t="s">
        <v>619</v>
      </c>
      <c r="D289" s="51">
        <f>D151-D287+D288</f>
        <v>26026955.109999999</v>
      </c>
      <c r="E289" s="51">
        <f>E151-E287+E288</f>
        <v>27941236.400000006</v>
      </c>
      <c r="F289" s="52">
        <f t="shared" si="8"/>
        <v>107.35499516524123</v>
      </c>
    </row>
    <row r="290" spans="1:6" ht="12.75" customHeight="1" x14ac:dyDescent="0.2">
      <c r="A290" s="53" t="s">
        <v>609</v>
      </c>
      <c r="B290" s="85" t="s">
        <v>620</v>
      </c>
      <c r="C290" s="50" t="s">
        <v>621</v>
      </c>
      <c r="D290" s="51">
        <f>IF(D6&gt;=D289,D6-D289,0)</f>
        <v>8579111.8100000024</v>
      </c>
      <c r="E290" s="51">
        <f>IF(E6&gt;=E289,E6-E289,0)</f>
        <v>2719471.2399999946</v>
      </c>
      <c r="F290" s="52">
        <f t="shared" si="8"/>
        <v>31.698750409455194</v>
      </c>
    </row>
    <row r="291" spans="1:6" ht="12.75" customHeight="1" x14ac:dyDescent="0.2">
      <c r="A291" s="53" t="s">
        <v>609</v>
      </c>
      <c r="B291" s="85" t="s">
        <v>622</v>
      </c>
      <c r="C291" s="50" t="s">
        <v>623</v>
      </c>
      <c r="D291" s="51">
        <f>IF(D289&gt;=D6,D289-D6,0)</f>
        <v>0</v>
      </c>
      <c r="E291" s="51">
        <f>IF(E289&gt;=E6,E289-E6,0)</f>
        <v>0</v>
      </c>
      <c r="F291" s="52" t="str">
        <f t="shared" si="8"/>
        <v>-</v>
      </c>
    </row>
    <row r="292" spans="1:6" ht="12.75" customHeight="1" x14ac:dyDescent="0.2">
      <c r="A292" s="53">
        <v>92211</v>
      </c>
      <c r="B292" s="85" t="s">
        <v>624</v>
      </c>
      <c r="C292" s="50" t="s">
        <v>625</v>
      </c>
      <c r="D292" s="242">
        <v>24852704.440000001</v>
      </c>
      <c r="E292" s="242">
        <v>26460063.129999999</v>
      </c>
      <c r="F292" s="52">
        <f t="shared" si="8"/>
        <v>106.46754035916099</v>
      </c>
    </row>
    <row r="293" spans="1:6" ht="12.75" customHeight="1" x14ac:dyDescent="0.2">
      <c r="A293" s="53">
        <v>92221</v>
      </c>
      <c r="B293" s="85" t="s">
        <v>626</v>
      </c>
      <c r="C293" s="50" t="s">
        <v>627</v>
      </c>
      <c r="D293" s="242">
        <v>0</v>
      </c>
      <c r="E293" s="242">
        <v>0</v>
      </c>
      <c r="F293" s="52" t="str">
        <f t="shared" si="8"/>
        <v>-</v>
      </c>
    </row>
    <row r="294" spans="1:6" ht="12.75" customHeight="1" x14ac:dyDescent="0.2">
      <c r="A294" s="53">
        <v>96</v>
      </c>
      <c r="B294" s="85" t="s">
        <v>628</v>
      </c>
      <c r="C294" s="50" t="s">
        <v>629</v>
      </c>
      <c r="D294" s="242">
        <v>9531189.7100000009</v>
      </c>
      <c r="E294" s="242">
        <v>9341020.4800000004</v>
      </c>
      <c r="F294" s="52">
        <f t="shared" si="8"/>
        <v>98.004769228331725</v>
      </c>
    </row>
    <row r="295" spans="1:6" ht="24" x14ac:dyDescent="0.2">
      <c r="A295" s="53">
        <v>9661</v>
      </c>
      <c r="B295" s="85" t="s">
        <v>630</v>
      </c>
      <c r="C295" s="50" t="s">
        <v>631</v>
      </c>
      <c r="D295" s="242">
        <v>29845.29</v>
      </c>
      <c r="E295" s="242">
        <v>30976.79</v>
      </c>
      <c r="F295" s="52">
        <f t="shared" si="8"/>
        <v>103.79121797777806</v>
      </c>
    </row>
    <row r="296" spans="1:6" ht="12.75" customHeight="1" x14ac:dyDescent="0.2">
      <c r="A296" s="55" t="s">
        <v>632</v>
      </c>
      <c r="B296" s="233" t="s">
        <v>633</v>
      </c>
      <c r="C296" s="56" t="s">
        <v>632</v>
      </c>
      <c r="D296" s="243">
        <v>0</v>
      </c>
      <c r="E296" s="243">
        <v>0</v>
      </c>
      <c r="F296" s="57" t="str">
        <f t="shared" si="8"/>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D299+D311+D344+D348</f>
        <v>1211407.46</v>
      </c>
      <c r="E298" s="51">
        <f>E299+E311+E344+E348</f>
        <v>1277355</v>
      </c>
      <c r="F298" s="52">
        <f t="shared" ref="F298:F418" si="9">IF(D298&lt;&gt;0,IF(E298/D298&gt;=100,"&gt;&gt;100",E298/D298*100),"-")</f>
        <v>105.44387765285843</v>
      </c>
    </row>
    <row r="299" spans="1:6" ht="12.75" customHeight="1" x14ac:dyDescent="0.2">
      <c r="A299" s="53">
        <v>71</v>
      </c>
      <c r="B299" s="85" t="s">
        <v>637</v>
      </c>
      <c r="C299" s="50" t="s">
        <v>638</v>
      </c>
      <c r="D299" s="51">
        <f>D300+D304</f>
        <v>399538.27</v>
      </c>
      <c r="E299" s="51">
        <f>E300+E304</f>
        <v>321926.64</v>
      </c>
      <c r="F299" s="52">
        <f t="shared" si="9"/>
        <v>80.57466935520344</v>
      </c>
    </row>
    <row r="300" spans="1:6" ht="24" x14ac:dyDescent="0.2">
      <c r="A300" s="53">
        <v>711</v>
      </c>
      <c r="B300" s="85" t="s">
        <v>639</v>
      </c>
      <c r="C300" s="50" t="s">
        <v>640</v>
      </c>
      <c r="D300" s="51">
        <f>SUM(D301:D303)</f>
        <v>133427.91</v>
      </c>
      <c r="E300" s="51">
        <f>SUM(E301:E303)</f>
        <v>55816.27</v>
      </c>
      <c r="F300" s="52">
        <f t="shared" si="9"/>
        <v>41.832529640912455</v>
      </c>
    </row>
    <row r="301" spans="1:6" ht="12.75" customHeight="1" x14ac:dyDescent="0.2">
      <c r="A301" s="53">
        <v>7111</v>
      </c>
      <c r="B301" s="85" t="s">
        <v>641</v>
      </c>
      <c r="C301" s="50" t="s">
        <v>642</v>
      </c>
      <c r="D301" s="242">
        <v>133427.91</v>
      </c>
      <c r="E301" s="242">
        <v>55816.27</v>
      </c>
      <c r="F301" s="52">
        <f t="shared" si="9"/>
        <v>41.832529640912455</v>
      </c>
    </row>
    <row r="302" spans="1:6" ht="12.75" customHeight="1" x14ac:dyDescent="0.2">
      <c r="A302" s="53">
        <v>7112</v>
      </c>
      <c r="B302" s="85" t="s">
        <v>643</v>
      </c>
      <c r="C302" s="50" t="s">
        <v>644</v>
      </c>
      <c r="D302" s="242">
        <v>0</v>
      </c>
      <c r="E302" s="242">
        <v>0</v>
      </c>
      <c r="F302" s="52" t="str">
        <f t="shared" si="9"/>
        <v>-</v>
      </c>
    </row>
    <row r="303" spans="1:6" ht="12.75" customHeight="1" x14ac:dyDescent="0.2">
      <c r="A303" s="53">
        <v>7113</v>
      </c>
      <c r="B303" s="85" t="s">
        <v>645</v>
      </c>
      <c r="C303" s="50" t="s">
        <v>646</v>
      </c>
      <c r="D303" s="242">
        <v>0</v>
      </c>
      <c r="E303" s="242">
        <v>0</v>
      </c>
      <c r="F303" s="52" t="str">
        <f t="shared" si="9"/>
        <v>-</v>
      </c>
    </row>
    <row r="304" spans="1:6" ht="12.75" customHeight="1" x14ac:dyDescent="0.2">
      <c r="A304" s="53">
        <v>712</v>
      </c>
      <c r="B304" s="85" t="s">
        <v>647</v>
      </c>
      <c r="C304" s="50" t="s">
        <v>648</v>
      </c>
      <c r="D304" s="51">
        <f>SUM(D305:D310)</f>
        <v>266110.36</v>
      </c>
      <c r="E304" s="51">
        <f>SUM(E305:E310)</f>
        <v>266110.37</v>
      </c>
      <c r="F304" s="52">
        <f t="shared" si="9"/>
        <v>100.00000375783942</v>
      </c>
    </row>
    <row r="305" spans="1:6" ht="12.75" customHeight="1" x14ac:dyDescent="0.2">
      <c r="A305" s="53">
        <v>7121</v>
      </c>
      <c r="B305" s="85" t="s">
        <v>649</v>
      </c>
      <c r="C305" s="50" t="s">
        <v>650</v>
      </c>
      <c r="D305" s="242">
        <v>0</v>
      </c>
      <c r="E305" s="242">
        <v>0</v>
      </c>
      <c r="F305" s="52" t="str">
        <f t="shared" si="9"/>
        <v>-</v>
      </c>
    </row>
    <row r="306" spans="1:6" ht="12.75" customHeight="1" x14ac:dyDescent="0.2">
      <c r="A306" s="53">
        <v>7122</v>
      </c>
      <c r="B306" s="85" t="s">
        <v>651</v>
      </c>
      <c r="C306" s="50" t="s">
        <v>652</v>
      </c>
      <c r="D306" s="242">
        <v>0</v>
      </c>
      <c r="E306" s="242">
        <v>0</v>
      </c>
      <c r="F306" s="52" t="str">
        <f t="shared" si="9"/>
        <v>-</v>
      </c>
    </row>
    <row r="307" spans="1:6" ht="12.75" customHeight="1" x14ac:dyDescent="0.2">
      <c r="A307" s="53">
        <v>7123</v>
      </c>
      <c r="B307" s="85" t="s">
        <v>653</v>
      </c>
      <c r="C307" s="50" t="s">
        <v>654</v>
      </c>
      <c r="D307" s="242">
        <v>0</v>
      </c>
      <c r="E307" s="242">
        <v>0</v>
      </c>
      <c r="F307" s="52" t="str">
        <f t="shared" si="9"/>
        <v>-</v>
      </c>
    </row>
    <row r="308" spans="1:6" ht="12.75" customHeight="1" x14ac:dyDescent="0.2">
      <c r="A308" s="53">
        <v>7124</v>
      </c>
      <c r="B308" s="85" t="s">
        <v>655</v>
      </c>
      <c r="C308" s="50" t="s">
        <v>656</v>
      </c>
      <c r="D308" s="242">
        <v>266110.36</v>
      </c>
      <c r="E308" s="242">
        <v>266110.37</v>
      </c>
      <c r="F308" s="52">
        <f t="shared" si="9"/>
        <v>100.00000375783942</v>
      </c>
    </row>
    <row r="309" spans="1:6" ht="12.75" customHeight="1" x14ac:dyDescent="0.2">
      <c r="A309" s="53">
        <v>7125</v>
      </c>
      <c r="B309" s="85" t="s">
        <v>657</v>
      </c>
      <c r="C309" s="50" t="s">
        <v>658</v>
      </c>
      <c r="D309" s="242">
        <v>0</v>
      </c>
      <c r="E309" s="242">
        <v>0</v>
      </c>
      <c r="F309" s="52" t="str">
        <f t="shared" si="9"/>
        <v>-</v>
      </c>
    </row>
    <row r="310" spans="1:6" ht="12.75" customHeight="1" x14ac:dyDescent="0.2">
      <c r="A310" s="53">
        <v>7126</v>
      </c>
      <c r="B310" s="85" t="s">
        <v>659</v>
      </c>
      <c r="C310" s="50" t="s">
        <v>660</v>
      </c>
      <c r="D310" s="242">
        <v>0</v>
      </c>
      <c r="E310" s="242">
        <v>0</v>
      </c>
      <c r="F310" s="52" t="str">
        <f t="shared" si="9"/>
        <v>-</v>
      </c>
    </row>
    <row r="311" spans="1:6" ht="24" x14ac:dyDescent="0.2">
      <c r="A311" s="53">
        <v>72</v>
      </c>
      <c r="B311" s="232" t="s">
        <v>661</v>
      </c>
      <c r="C311" s="50" t="s">
        <v>662</v>
      </c>
      <c r="D311" s="51">
        <f>D312+D317+D326+D331+D336+D339</f>
        <v>811869.19</v>
      </c>
      <c r="E311" s="51">
        <f>E312+E317+E326+E331+E336+E339</f>
        <v>955428.36</v>
      </c>
      <c r="F311" s="52">
        <f t="shared" si="9"/>
        <v>117.68254932792807</v>
      </c>
    </row>
    <row r="312" spans="1:6" ht="12.75" customHeight="1" x14ac:dyDescent="0.2">
      <c r="A312" s="53">
        <v>721</v>
      </c>
      <c r="B312" s="85" t="s">
        <v>663</v>
      </c>
      <c r="C312" s="50" t="s">
        <v>664</v>
      </c>
      <c r="D312" s="51">
        <f>SUM(D313:D316)</f>
        <v>804268.59</v>
      </c>
      <c r="E312" s="51">
        <f>SUM(E313:E316)</f>
        <v>826912.72</v>
      </c>
      <c r="F312" s="52">
        <f t="shared" si="9"/>
        <v>102.81549351566746</v>
      </c>
    </row>
    <row r="313" spans="1:6" ht="12.75" customHeight="1" x14ac:dyDescent="0.2">
      <c r="A313" s="53">
        <v>7211</v>
      </c>
      <c r="B313" s="85" t="s">
        <v>665</v>
      </c>
      <c r="C313" s="50" t="s">
        <v>666</v>
      </c>
      <c r="D313" s="242">
        <v>804268.59</v>
      </c>
      <c r="E313" s="242">
        <v>826912.72</v>
      </c>
      <c r="F313" s="52">
        <f t="shared" si="9"/>
        <v>102.81549351566746</v>
      </c>
    </row>
    <row r="314" spans="1:6" ht="12.75" customHeight="1" x14ac:dyDescent="0.2">
      <c r="A314" s="53">
        <v>7212</v>
      </c>
      <c r="B314" s="85" t="s">
        <v>667</v>
      </c>
      <c r="C314" s="50" t="s">
        <v>668</v>
      </c>
      <c r="D314" s="242">
        <v>0</v>
      </c>
      <c r="E314" s="242">
        <v>0</v>
      </c>
      <c r="F314" s="52" t="str">
        <f t="shared" si="9"/>
        <v>-</v>
      </c>
    </row>
    <row r="315" spans="1:6" ht="12.75" customHeight="1" x14ac:dyDescent="0.2">
      <c r="A315" s="53">
        <v>7213</v>
      </c>
      <c r="B315" s="85" t="s">
        <v>669</v>
      </c>
      <c r="C315" s="50" t="s">
        <v>670</v>
      </c>
      <c r="D315" s="242">
        <v>0</v>
      </c>
      <c r="E315" s="242">
        <v>0</v>
      </c>
      <c r="F315" s="52" t="str">
        <f t="shared" si="9"/>
        <v>-</v>
      </c>
    </row>
    <row r="316" spans="1:6" ht="12.75" customHeight="1" x14ac:dyDescent="0.2">
      <c r="A316" s="53">
        <v>7214</v>
      </c>
      <c r="B316" s="85" t="s">
        <v>671</v>
      </c>
      <c r="C316" s="50" t="s">
        <v>672</v>
      </c>
      <c r="D316" s="242">
        <v>0</v>
      </c>
      <c r="E316" s="242">
        <v>0</v>
      </c>
      <c r="F316" s="52" t="str">
        <f t="shared" si="9"/>
        <v>-</v>
      </c>
    </row>
    <row r="317" spans="1:6" ht="12.75" customHeight="1" x14ac:dyDescent="0.2">
      <c r="A317" s="53">
        <v>722</v>
      </c>
      <c r="B317" s="85" t="s">
        <v>673</v>
      </c>
      <c r="C317" s="50" t="s">
        <v>674</v>
      </c>
      <c r="D317" s="51">
        <f>SUM(D318:D325)</f>
        <v>6780.59</v>
      </c>
      <c r="E317" s="51">
        <f>SUM(E318:E325)</f>
        <v>11994.04</v>
      </c>
      <c r="F317" s="52">
        <f t="shared" si="9"/>
        <v>176.88785194208765</v>
      </c>
    </row>
    <row r="318" spans="1:6" ht="12.75" customHeight="1" x14ac:dyDescent="0.2">
      <c r="A318" s="53">
        <v>7221</v>
      </c>
      <c r="B318" s="85" t="s">
        <v>675</v>
      </c>
      <c r="C318" s="50" t="s">
        <v>676</v>
      </c>
      <c r="D318" s="242">
        <v>0</v>
      </c>
      <c r="E318" s="242">
        <v>52</v>
      </c>
      <c r="F318" s="52" t="str">
        <f t="shared" si="9"/>
        <v>-</v>
      </c>
    </row>
    <row r="319" spans="1:6" ht="12.75" customHeight="1" x14ac:dyDescent="0.2">
      <c r="A319" s="53">
        <v>7222</v>
      </c>
      <c r="B319" s="85" t="s">
        <v>677</v>
      </c>
      <c r="C319" s="50" t="s">
        <v>678</v>
      </c>
      <c r="D319" s="242">
        <v>0</v>
      </c>
      <c r="E319" s="242">
        <v>0</v>
      </c>
      <c r="F319" s="52" t="str">
        <f t="shared" si="9"/>
        <v>-</v>
      </c>
    </row>
    <row r="320" spans="1:6" ht="12.75" customHeight="1" x14ac:dyDescent="0.2">
      <c r="A320" s="53">
        <v>7223</v>
      </c>
      <c r="B320" s="85" t="s">
        <v>679</v>
      </c>
      <c r="C320" s="50" t="s">
        <v>680</v>
      </c>
      <c r="D320" s="242">
        <v>0</v>
      </c>
      <c r="E320" s="242">
        <v>0</v>
      </c>
      <c r="F320" s="52" t="str">
        <f t="shared" si="9"/>
        <v>-</v>
      </c>
    </row>
    <row r="321" spans="1:6" ht="12.75" customHeight="1" x14ac:dyDescent="0.2">
      <c r="A321" s="53">
        <v>7224</v>
      </c>
      <c r="B321" s="85" t="s">
        <v>681</v>
      </c>
      <c r="C321" s="50" t="s">
        <v>682</v>
      </c>
      <c r="D321" s="242">
        <v>0</v>
      </c>
      <c r="E321" s="242">
        <v>0</v>
      </c>
      <c r="F321" s="52" t="str">
        <f t="shared" si="9"/>
        <v>-</v>
      </c>
    </row>
    <row r="322" spans="1:6" ht="12.75" customHeight="1" x14ac:dyDescent="0.2">
      <c r="A322" s="53">
        <v>7225</v>
      </c>
      <c r="B322" s="85" t="s">
        <v>683</v>
      </c>
      <c r="C322" s="50" t="s">
        <v>684</v>
      </c>
      <c r="D322" s="242">
        <v>0</v>
      </c>
      <c r="E322" s="242">
        <v>0</v>
      </c>
      <c r="F322" s="52" t="str">
        <f t="shared" si="9"/>
        <v>-</v>
      </c>
    </row>
    <row r="323" spans="1:6" ht="12.75" customHeight="1" x14ac:dyDescent="0.2">
      <c r="A323" s="53">
        <v>7226</v>
      </c>
      <c r="B323" s="85" t="s">
        <v>685</v>
      </c>
      <c r="C323" s="50" t="s">
        <v>686</v>
      </c>
      <c r="D323" s="242">
        <v>6780.59</v>
      </c>
      <c r="E323" s="242">
        <v>11942.04</v>
      </c>
      <c r="F323" s="52">
        <f t="shared" si="9"/>
        <v>176.12095702586353</v>
      </c>
    </row>
    <row r="324" spans="1:6" ht="12.75" customHeight="1" x14ac:dyDescent="0.2">
      <c r="A324" s="53">
        <v>7227</v>
      </c>
      <c r="B324" s="85" t="s">
        <v>687</v>
      </c>
      <c r="C324" s="50" t="s">
        <v>688</v>
      </c>
      <c r="D324" s="242">
        <v>0</v>
      </c>
      <c r="E324" s="242">
        <v>0</v>
      </c>
      <c r="F324" s="52" t="str">
        <f t="shared" si="9"/>
        <v>-</v>
      </c>
    </row>
    <row r="325" spans="1:6" ht="12.75" customHeight="1" x14ac:dyDescent="0.2">
      <c r="A325" s="53" t="s">
        <v>689</v>
      </c>
      <c r="B325" s="85" t="s">
        <v>690</v>
      </c>
      <c r="C325" s="50" t="s">
        <v>689</v>
      </c>
      <c r="D325" s="242">
        <v>0</v>
      </c>
      <c r="E325" s="242">
        <v>0</v>
      </c>
      <c r="F325" s="52" t="str">
        <f t="shared" si="9"/>
        <v>-</v>
      </c>
    </row>
    <row r="326" spans="1:6" ht="12.75" customHeight="1" x14ac:dyDescent="0.2">
      <c r="A326" s="53">
        <v>723</v>
      </c>
      <c r="B326" s="232" t="s">
        <v>691</v>
      </c>
      <c r="C326" s="50" t="s">
        <v>692</v>
      </c>
      <c r="D326" s="51">
        <f>SUM(D327:D330)</f>
        <v>820.01</v>
      </c>
      <c r="E326" s="51">
        <f>SUM(E327:E330)</f>
        <v>116521.60000000001</v>
      </c>
      <c r="F326" s="52" t="str">
        <f t="shared" si="9"/>
        <v>&gt;&gt;100</v>
      </c>
    </row>
    <row r="327" spans="1:6" ht="12.75" customHeight="1" x14ac:dyDescent="0.2">
      <c r="A327" s="53">
        <v>7231</v>
      </c>
      <c r="B327" s="85" t="s">
        <v>693</v>
      </c>
      <c r="C327" s="50" t="s">
        <v>694</v>
      </c>
      <c r="D327" s="242">
        <v>820.01</v>
      </c>
      <c r="E327" s="242">
        <v>43021.599999999999</v>
      </c>
      <c r="F327" s="52">
        <f t="shared" si="9"/>
        <v>5246.4726039926336</v>
      </c>
    </row>
    <row r="328" spans="1:6" ht="12.75" customHeight="1" x14ac:dyDescent="0.2">
      <c r="A328" s="53">
        <v>7232</v>
      </c>
      <c r="B328" s="85" t="s">
        <v>695</v>
      </c>
      <c r="C328" s="50" t="s">
        <v>696</v>
      </c>
      <c r="D328" s="242">
        <v>0</v>
      </c>
      <c r="E328" s="242">
        <v>0</v>
      </c>
      <c r="F328" s="52" t="str">
        <f t="shared" si="9"/>
        <v>-</v>
      </c>
    </row>
    <row r="329" spans="1:6" ht="12.75" customHeight="1" x14ac:dyDescent="0.2">
      <c r="A329" s="53">
        <v>7233</v>
      </c>
      <c r="B329" s="85" t="s">
        <v>697</v>
      </c>
      <c r="C329" s="50" t="s">
        <v>698</v>
      </c>
      <c r="D329" s="242">
        <v>0</v>
      </c>
      <c r="E329" s="242">
        <v>73500</v>
      </c>
      <c r="F329" s="52" t="str">
        <f t="shared" si="9"/>
        <v>-</v>
      </c>
    </row>
    <row r="330" spans="1:6" ht="12.75" customHeight="1" x14ac:dyDescent="0.2">
      <c r="A330" s="53">
        <v>7234</v>
      </c>
      <c r="B330" s="232" t="s">
        <v>699</v>
      </c>
      <c r="C330" s="50" t="s">
        <v>700</v>
      </c>
      <c r="D330" s="242">
        <v>0</v>
      </c>
      <c r="E330" s="242">
        <v>0</v>
      </c>
      <c r="F330" s="52" t="str">
        <f t="shared" si="9"/>
        <v>-</v>
      </c>
    </row>
    <row r="331" spans="1:6" ht="24" x14ac:dyDescent="0.2">
      <c r="A331" s="53">
        <v>724</v>
      </c>
      <c r="B331" s="232" t="s">
        <v>701</v>
      </c>
      <c r="C331" s="50" t="s">
        <v>702</v>
      </c>
      <c r="D331" s="51">
        <f>SUM(D332:D335)</f>
        <v>0</v>
      </c>
      <c r="E331" s="51">
        <f>SUM(E332:E335)</f>
        <v>0</v>
      </c>
      <c r="F331" s="52" t="str">
        <f t="shared" si="9"/>
        <v>-</v>
      </c>
    </row>
    <row r="332" spans="1:6" ht="12.75" customHeight="1" x14ac:dyDescent="0.2">
      <c r="A332" s="53">
        <v>7241</v>
      </c>
      <c r="B332" s="85" t="s">
        <v>703</v>
      </c>
      <c r="C332" s="50" t="s">
        <v>704</v>
      </c>
      <c r="D332" s="242">
        <v>0</v>
      </c>
      <c r="E332" s="242">
        <v>0</v>
      </c>
      <c r="F332" s="52" t="str">
        <f t="shared" si="9"/>
        <v>-</v>
      </c>
    </row>
    <row r="333" spans="1:6" ht="12.75" customHeight="1" x14ac:dyDescent="0.2">
      <c r="A333" s="53">
        <v>7242</v>
      </c>
      <c r="B333" s="85" t="s">
        <v>705</v>
      </c>
      <c r="C333" s="50" t="s">
        <v>706</v>
      </c>
      <c r="D333" s="242">
        <v>0</v>
      </c>
      <c r="E333" s="242">
        <v>0</v>
      </c>
      <c r="F333" s="52" t="str">
        <f t="shared" si="9"/>
        <v>-</v>
      </c>
    </row>
    <row r="334" spans="1:6" ht="12.75" customHeight="1" x14ac:dyDescent="0.2">
      <c r="A334" s="53">
        <v>7243</v>
      </c>
      <c r="B334" s="85" t="s">
        <v>707</v>
      </c>
      <c r="C334" s="50" t="s">
        <v>708</v>
      </c>
      <c r="D334" s="242">
        <v>0</v>
      </c>
      <c r="E334" s="242">
        <v>0</v>
      </c>
      <c r="F334" s="52" t="str">
        <f t="shared" si="9"/>
        <v>-</v>
      </c>
    </row>
    <row r="335" spans="1:6" ht="12.75" customHeight="1" x14ac:dyDescent="0.2">
      <c r="A335" s="53">
        <v>7244</v>
      </c>
      <c r="B335" s="85" t="s">
        <v>709</v>
      </c>
      <c r="C335" s="50" t="s">
        <v>710</v>
      </c>
      <c r="D335" s="242">
        <v>0</v>
      </c>
      <c r="E335" s="242">
        <v>0</v>
      </c>
      <c r="F335" s="52" t="str">
        <f t="shared" si="9"/>
        <v>-</v>
      </c>
    </row>
    <row r="336" spans="1:6" ht="12.75" customHeight="1" x14ac:dyDescent="0.2">
      <c r="A336" s="53">
        <v>725</v>
      </c>
      <c r="B336" s="85" t="s">
        <v>711</v>
      </c>
      <c r="C336" s="50" t="s">
        <v>712</v>
      </c>
      <c r="D336" s="51">
        <f>SUM(D337:D338)</f>
        <v>0</v>
      </c>
      <c r="E336" s="51">
        <f>SUM(E337:E338)</f>
        <v>0</v>
      </c>
      <c r="F336" s="52" t="str">
        <f t="shared" si="9"/>
        <v>-</v>
      </c>
    </row>
    <row r="337" spans="1:6" ht="12.75" customHeight="1" x14ac:dyDescent="0.2">
      <c r="A337" s="53">
        <v>7251</v>
      </c>
      <c r="B337" s="85" t="s">
        <v>713</v>
      </c>
      <c r="C337" s="50" t="s">
        <v>714</v>
      </c>
      <c r="D337" s="242">
        <v>0</v>
      </c>
      <c r="E337" s="242">
        <v>0</v>
      </c>
      <c r="F337" s="52" t="str">
        <f t="shared" si="9"/>
        <v>-</v>
      </c>
    </row>
    <row r="338" spans="1:6" ht="12.75" customHeight="1" x14ac:dyDescent="0.2">
      <c r="A338" s="53">
        <v>7252</v>
      </c>
      <c r="B338" s="85" t="s">
        <v>715</v>
      </c>
      <c r="C338" s="50" t="s">
        <v>716</v>
      </c>
      <c r="D338" s="242">
        <v>0</v>
      </c>
      <c r="E338" s="242">
        <v>0</v>
      </c>
      <c r="F338" s="52" t="str">
        <f t="shared" si="9"/>
        <v>-</v>
      </c>
    </row>
    <row r="339" spans="1:6" ht="12.75" customHeight="1" x14ac:dyDescent="0.2">
      <c r="A339" s="53">
        <v>726</v>
      </c>
      <c r="B339" s="85" t="s">
        <v>717</v>
      </c>
      <c r="C339" s="50" t="s">
        <v>718</v>
      </c>
      <c r="D339" s="51">
        <f>SUM(D340:D343)</f>
        <v>0</v>
      </c>
      <c r="E339" s="51">
        <f>SUM(E340:E343)</f>
        <v>0</v>
      </c>
      <c r="F339" s="52" t="str">
        <f t="shared" si="9"/>
        <v>-</v>
      </c>
    </row>
    <row r="340" spans="1:6" ht="12.75" customHeight="1" x14ac:dyDescent="0.2">
      <c r="A340" s="53">
        <v>7261</v>
      </c>
      <c r="B340" s="85" t="s">
        <v>719</v>
      </c>
      <c r="C340" s="50" t="s">
        <v>720</v>
      </c>
      <c r="D340" s="242">
        <v>0</v>
      </c>
      <c r="E340" s="242">
        <v>0</v>
      </c>
      <c r="F340" s="52" t="str">
        <f t="shared" si="9"/>
        <v>-</v>
      </c>
    </row>
    <row r="341" spans="1:6" ht="12.75" customHeight="1" x14ac:dyDescent="0.2">
      <c r="A341" s="53">
        <v>7262</v>
      </c>
      <c r="B341" s="85" t="s">
        <v>721</v>
      </c>
      <c r="C341" s="50" t="s">
        <v>722</v>
      </c>
      <c r="D341" s="242">
        <v>0</v>
      </c>
      <c r="E341" s="242">
        <v>0</v>
      </c>
      <c r="F341" s="52" t="str">
        <f t="shared" si="9"/>
        <v>-</v>
      </c>
    </row>
    <row r="342" spans="1:6" ht="12.75" customHeight="1" x14ac:dyDescent="0.2">
      <c r="A342" s="53">
        <v>7263</v>
      </c>
      <c r="B342" s="85" t="s">
        <v>723</v>
      </c>
      <c r="C342" s="50" t="s">
        <v>724</v>
      </c>
      <c r="D342" s="242">
        <v>0</v>
      </c>
      <c r="E342" s="242">
        <v>0</v>
      </c>
      <c r="F342" s="52" t="str">
        <f t="shared" si="9"/>
        <v>-</v>
      </c>
    </row>
    <row r="343" spans="1:6" ht="12.75" customHeight="1" x14ac:dyDescent="0.2">
      <c r="A343" s="53">
        <v>7264</v>
      </c>
      <c r="B343" s="85" t="s">
        <v>725</v>
      </c>
      <c r="C343" s="50" t="s">
        <v>726</v>
      </c>
      <c r="D343" s="242">
        <v>0</v>
      </c>
      <c r="E343" s="242">
        <v>0</v>
      </c>
      <c r="F343" s="52" t="str">
        <f t="shared" si="9"/>
        <v>-</v>
      </c>
    </row>
    <row r="344" spans="1:6" ht="24" x14ac:dyDescent="0.2">
      <c r="A344" s="53">
        <v>73</v>
      </c>
      <c r="B344" s="85" t="s">
        <v>727</v>
      </c>
      <c r="C344" s="50" t="s">
        <v>728</v>
      </c>
      <c r="D344" s="51">
        <f>D345</f>
        <v>0</v>
      </c>
      <c r="E344" s="51">
        <f>E345</f>
        <v>0</v>
      </c>
      <c r="F344" s="52" t="str">
        <f t="shared" si="9"/>
        <v>-</v>
      </c>
    </row>
    <row r="345" spans="1:6" ht="24" x14ac:dyDescent="0.2">
      <c r="A345" s="53">
        <v>731</v>
      </c>
      <c r="B345" s="85" t="s">
        <v>729</v>
      </c>
      <c r="C345" s="50" t="s">
        <v>730</v>
      </c>
      <c r="D345" s="51">
        <f>SUM(D346:D347)</f>
        <v>0</v>
      </c>
      <c r="E345" s="51">
        <f>SUM(E346:E347)</f>
        <v>0</v>
      </c>
      <c r="F345" s="52" t="str">
        <f t="shared" si="9"/>
        <v>-</v>
      </c>
    </row>
    <row r="346" spans="1:6" ht="12.75" customHeight="1" x14ac:dyDescent="0.2">
      <c r="A346" s="53">
        <v>7311</v>
      </c>
      <c r="B346" s="85" t="s">
        <v>731</v>
      </c>
      <c r="C346" s="50" t="s">
        <v>732</v>
      </c>
      <c r="D346" s="242">
        <v>0</v>
      </c>
      <c r="E346" s="242">
        <v>0</v>
      </c>
      <c r="F346" s="52" t="str">
        <f t="shared" si="9"/>
        <v>-</v>
      </c>
    </row>
    <row r="347" spans="1:6" ht="12.75" customHeight="1" x14ac:dyDescent="0.2">
      <c r="A347" s="53">
        <v>7312</v>
      </c>
      <c r="B347" s="85" t="s">
        <v>733</v>
      </c>
      <c r="C347" s="50" t="s">
        <v>734</v>
      </c>
      <c r="D347" s="242">
        <v>0</v>
      </c>
      <c r="E347" s="242">
        <v>0</v>
      </c>
      <c r="F347" s="52" t="str">
        <f t="shared" si="9"/>
        <v>-</v>
      </c>
    </row>
    <row r="348" spans="1:6" ht="12.75" customHeight="1" x14ac:dyDescent="0.2">
      <c r="A348" s="53">
        <v>74</v>
      </c>
      <c r="B348" s="85" t="s">
        <v>735</v>
      </c>
      <c r="C348" s="50" t="s">
        <v>736</v>
      </c>
      <c r="D348" s="51">
        <f>D349</f>
        <v>0</v>
      </c>
      <c r="E348" s="51">
        <f>E349</f>
        <v>0</v>
      </c>
      <c r="F348" s="52" t="str">
        <f t="shared" si="9"/>
        <v>-</v>
      </c>
    </row>
    <row r="349" spans="1:6" ht="12.75" customHeight="1" x14ac:dyDescent="0.2">
      <c r="A349" s="53">
        <v>741</v>
      </c>
      <c r="B349" s="85" t="s">
        <v>737</v>
      </c>
      <c r="C349" s="50" t="s">
        <v>738</v>
      </c>
      <c r="D349" s="242">
        <v>0</v>
      </c>
      <c r="E349" s="242">
        <v>0</v>
      </c>
      <c r="F349" s="52" t="str">
        <f t="shared" si="9"/>
        <v>-</v>
      </c>
    </row>
    <row r="350" spans="1:6" ht="12.75" customHeight="1" x14ac:dyDescent="0.2">
      <c r="A350" s="53">
        <v>4</v>
      </c>
      <c r="B350" s="85" t="s">
        <v>739</v>
      </c>
      <c r="C350" s="50" t="s">
        <v>740</v>
      </c>
      <c r="D350" s="51">
        <f>D351+D363+D396+D400+D402</f>
        <v>4908577.9700000007</v>
      </c>
      <c r="E350" s="51">
        <f>E351+E363+E396+E400+E402</f>
        <v>5339653.3099999996</v>
      </c>
      <c r="F350" s="52">
        <f t="shared" si="9"/>
        <v>108.78208195193442</v>
      </c>
    </row>
    <row r="351" spans="1:6" ht="12.75" customHeight="1" x14ac:dyDescent="0.2">
      <c r="A351" s="53">
        <v>41</v>
      </c>
      <c r="B351" s="85" t="s">
        <v>741</v>
      </c>
      <c r="C351" s="50" t="s">
        <v>742</v>
      </c>
      <c r="D351" s="51">
        <f>D352+D356</f>
        <v>18203.75</v>
      </c>
      <c r="E351" s="51">
        <f>E352+E356</f>
        <v>110228.43000000001</v>
      </c>
      <c r="F351" s="52">
        <f t="shared" si="9"/>
        <v>605.52594932362842</v>
      </c>
    </row>
    <row r="352" spans="1:6" ht="12.75" customHeight="1" x14ac:dyDescent="0.2">
      <c r="A352" s="53">
        <v>411</v>
      </c>
      <c r="B352" s="85" t="s">
        <v>743</v>
      </c>
      <c r="C352" s="50" t="s">
        <v>744</v>
      </c>
      <c r="D352" s="51">
        <f>SUM(D353:D355)</f>
        <v>8918.9699999999993</v>
      </c>
      <c r="E352" s="51">
        <f>SUM(E353:E355)</f>
        <v>16855.8</v>
      </c>
      <c r="F352" s="52">
        <f t="shared" si="9"/>
        <v>188.98819034036444</v>
      </c>
    </row>
    <row r="353" spans="1:6" ht="12.75" customHeight="1" x14ac:dyDescent="0.2">
      <c r="A353" s="53">
        <v>4111</v>
      </c>
      <c r="B353" s="85" t="s">
        <v>641</v>
      </c>
      <c r="C353" s="50" t="s">
        <v>745</v>
      </c>
      <c r="D353" s="242">
        <v>8918.9699999999993</v>
      </c>
      <c r="E353" s="242">
        <v>16855.8</v>
      </c>
      <c r="F353" s="52">
        <f t="shared" si="9"/>
        <v>188.98819034036444</v>
      </c>
    </row>
    <row r="354" spans="1:6" ht="12.75" customHeight="1" x14ac:dyDescent="0.2">
      <c r="A354" s="53">
        <v>4112</v>
      </c>
      <c r="B354" s="85" t="s">
        <v>643</v>
      </c>
      <c r="C354" s="50" t="s">
        <v>746</v>
      </c>
      <c r="D354" s="242">
        <v>0</v>
      </c>
      <c r="E354" s="242">
        <v>0</v>
      </c>
      <c r="F354" s="52" t="str">
        <f t="shared" si="9"/>
        <v>-</v>
      </c>
    </row>
    <row r="355" spans="1:6" ht="12.75" customHeight="1" x14ac:dyDescent="0.2">
      <c r="A355" s="53">
        <v>4113</v>
      </c>
      <c r="B355" s="85" t="s">
        <v>747</v>
      </c>
      <c r="C355" s="50" t="s">
        <v>748</v>
      </c>
      <c r="D355" s="242">
        <v>0</v>
      </c>
      <c r="E355" s="242">
        <v>0</v>
      </c>
      <c r="F355" s="52" t="str">
        <f t="shared" si="9"/>
        <v>-</v>
      </c>
    </row>
    <row r="356" spans="1:6" ht="12.75" customHeight="1" x14ac:dyDescent="0.2">
      <c r="A356" s="53">
        <v>412</v>
      </c>
      <c r="B356" s="85" t="s">
        <v>749</v>
      </c>
      <c r="C356" s="50" t="s">
        <v>750</v>
      </c>
      <c r="D356" s="51">
        <f>SUM(D357:D362)</f>
        <v>9284.7800000000007</v>
      </c>
      <c r="E356" s="51">
        <f>SUM(E357:E362)</f>
        <v>93372.63</v>
      </c>
      <c r="F356" s="52">
        <f t="shared" si="9"/>
        <v>1005.6525841215409</v>
      </c>
    </row>
    <row r="357" spans="1:6" ht="12.75" customHeight="1" x14ac:dyDescent="0.2">
      <c r="A357" s="53">
        <v>4121</v>
      </c>
      <c r="B357" s="85" t="s">
        <v>649</v>
      </c>
      <c r="C357" s="50" t="s">
        <v>751</v>
      </c>
      <c r="D357" s="242">
        <v>0</v>
      </c>
      <c r="E357" s="242">
        <v>0</v>
      </c>
      <c r="F357" s="52" t="str">
        <f t="shared" si="9"/>
        <v>-</v>
      </c>
    </row>
    <row r="358" spans="1:6" ht="12.75" customHeight="1" x14ac:dyDescent="0.2">
      <c r="A358" s="53">
        <v>4122</v>
      </c>
      <c r="B358" s="85" t="s">
        <v>651</v>
      </c>
      <c r="C358" s="50" t="s">
        <v>752</v>
      </c>
      <c r="D358" s="242">
        <v>0</v>
      </c>
      <c r="E358" s="242">
        <v>0</v>
      </c>
      <c r="F358" s="52" t="str">
        <f t="shared" si="9"/>
        <v>-</v>
      </c>
    </row>
    <row r="359" spans="1:6" ht="12.75" customHeight="1" x14ac:dyDescent="0.2">
      <c r="A359" s="53">
        <v>4123</v>
      </c>
      <c r="B359" s="85" t="s">
        <v>653</v>
      </c>
      <c r="C359" s="50" t="s">
        <v>753</v>
      </c>
      <c r="D359" s="242">
        <v>0</v>
      </c>
      <c r="E359" s="242">
        <v>0</v>
      </c>
      <c r="F359" s="52" t="str">
        <f t="shared" si="9"/>
        <v>-</v>
      </c>
    </row>
    <row r="360" spans="1:6" ht="12.75" customHeight="1" x14ac:dyDescent="0.2">
      <c r="A360" s="53">
        <v>4124</v>
      </c>
      <c r="B360" s="85" t="s">
        <v>655</v>
      </c>
      <c r="C360" s="50" t="s">
        <v>754</v>
      </c>
      <c r="D360" s="242">
        <v>9284.7800000000007</v>
      </c>
      <c r="E360" s="242">
        <v>93372.63</v>
      </c>
      <c r="F360" s="52">
        <f t="shared" si="9"/>
        <v>1005.6525841215409</v>
      </c>
    </row>
    <row r="361" spans="1:6" ht="12.75" customHeight="1" x14ac:dyDescent="0.2">
      <c r="A361" s="53">
        <v>4125</v>
      </c>
      <c r="B361" s="85" t="s">
        <v>657</v>
      </c>
      <c r="C361" s="50" t="s">
        <v>755</v>
      </c>
      <c r="D361" s="242">
        <v>0</v>
      </c>
      <c r="E361" s="242">
        <v>0</v>
      </c>
      <c r="F361" s="52" t="str">
        <f t="shared" si="9"/>
        <v>-</v>
      </c>
    </row>
    <row r="362" spans="1:6" ht="12.75" customHeight="1" x14ac:dyDescent="0.2">
      <c r="A362" s="53">
        <v>4126</v>
      </c>
      <c r="B362" s="85" t="s">
        <v>659</v>
      </c>
      <c r="C362" s="50" t="s">
        <v>756</v>
      </c>
      <c r="D362" s="242">
        <v>0</v>
      </c>
      <c r="E362" s="242">
        <v>0</v>
      </c>
      <c r="F362" s="52" t="str">
        <f t="shared" si="9"/>
        <v>-</v>
      </c>
    </row>
    <row r="363" spans="1:6" ht="24" x14ac:dyDescent="0.2">
      <c r="A363" s="53">
        <v>42</v>
      </c>
      <c r="B363" s="232" t="s">
        <v>757</v>
      </c>
      <c r="C363" s="50" t="s">
        <v>758</v>
      </c>
      <c r="D363" s="51">
        <f>D364+D369+D378+D383+D388+D391</f>
        <v>4793065.9300000006</v>
      </c>
      <c r="E363" s="51">
        <f>E364+E369+E378+E383+E388+E391</f>
        <v>5179883.13</v>
      </c>
      <c r="F363" s="52">
        <f t="shared" si="9"/>
        <v>108.07035007757548</v>
      </c>
    </row>
    <row r="364" spans="1:6" ht="12.75" customHeight="1" x14ac:dyDescent="0.2">
      <c r="A364" s="53">
        <v>421</v>
      </c>
      <c r="B364" s="85" t="s">
        <v>759</v>
      </c>
      <c r="C364" s="50" t="s">
        <v>760</v>
      </c>
      <c r="D364" s="51">
        <f>SUM(D365:D368)</f>
        <v>4192830.2200000007</v>
      </c>
      <c r="E364" s="51">
        <f>SUM(E365:E368)</f>
        <v>3723476.24</v>
      </c>
      <c r="F364" s="52">
        <f t="shared" si="9"/>
        <v>88.805795718577883</v>
      </c>
    </row>
    <row r="365" spans="1:6" ht="12.75" customHeight="1" x14ac:dyDescent="0.2">
      <c r="A365" s="53">
        <v>4211</v>
      </c>
      <c r="B365" s="85" t="s">
        <v>665</v>
      </c>
      <c r="C365" s="50" t="s">
        <v>761</v>
      </c>
      <c r="D365" s="242">
        <v>0</v>
      </c>
      <c r="E365" s="242">
        <v>0</v>
      </c>
      <c r="F365" s="52" t="str">
        <f t="shared" si="9"/>
        <v>-</v>
      </c>
    </row>
    <row r="366" spans="1:6" ht="12.75" customHeight="1" x14ac:dyDescent="0.2">
      <c r="A366" s="53">
        <v>4212</v>
      </c>
      <c r="B366" s="85" t="s">
        <v>667</v>
      </c>
      <c r="C366" s="50" t="s">
        <v>762</v>
      </c>
      <c r="D366" s="242">
        <v>3509004.74</v>
      </c>
      <c r="E366" s="242">
        <v>129260.89</v>
      </c>
      <c r="F366" s="52">
        <f t="shared" si="9"/>
        <v>3.6836909487902254</v>
      </c>
    </row>
    <row r="367" spans="1:6" ht="12.75" customHeight="1" x14ac:dyDescent="0.2">
      <c r="A367" s="53">
        <v>4213</v>
      </c>
      <c r="B367" s="85" t="s">
        <v>669</v>
      </c>
      <c r="C367" s="50" t="s">
        <v>763</v>
      </c>
      <c r="D367" s="242">
        <v>128848.93</v>
      </c>
      <c r="E367" s="242">
        <v>362493.17</v>
      </c>
      <c r="F367" s="52">
        <f t="shared" si="9"/>
        <v>281.33192103341486</v>
      </c>
    </row>
    <row r="368" spans="1:6" ht="12.75" customHeight="1" x14ac:dyDescent="0.2">
      <c r="A368" s="53">
        <v>4214</v>
      </c>
      <c r="B368" s="85" t="s">
        <v>671</v>
      </c>
      <c r="C368" s="50" t="s">
        <v>764</v>
      </c>
      <c r="D368" s="242">
        <v>554976.55000000005</v>
      </c>
      <c r="E368" s="242">
        <v>3231722.18</v>
      </c>
      <c r="F368" s="52">
        <f t="shared" si="9"/>
        <v>582.31688888476458</v>
      </c>
    </row>
    <row r="369" spans="1:6" ht="12.75" customHeight="1" x14ac:dyDescent="0.2">
      <c r="A369" s="53">
        <v>422</v>
      </c>
      <c r="B369" s="85" t="s">
        <v>765</v>
      </c>
      <c r="C369" s="50" t="s">
        <v>766</v>
      </c>
      <c r="D369" s="51">
        <f>SUM(D370:D377)</f>
        <v>358325.75999999995</v>
      </c>
      <c r="E369" s="51">
        <f>SUM(E370:E377)</f>
        <v>1146258.6399999999</v>
      </c>
      <c r="F369" s="52">
        <f t="shared" si="9"/>
        <v>319.89289299211981</v>
      </c>
    </row>
    <row r="370" spans="1:6" ht="12.75" customHeight="1" x14ac:dyDescent="0.2">
      <c r="A370" s="53">
        <v>4221</v>
      </c>
      <c r="B370" s="85" t="s">
        <v>675</v>
      </c>
      <c r="C370" s="50" t="s">
        <v>767</v>
      </c>
      <c r="D370" s="242">
        <v>139120.10999999999</v>
      </c>
      <c r="E370" s="242">
        <v>79502.98</v>
      </c>
      <c r="F370" s="52">
        <f t="shared" si="9"/>
        <v>57.147007718725931</v>
      </c>
    </row>
    <row r="371" spans="1:6" ht="12.75" customHeight="1" x14ac:dyDescent="0.2">
      <c r="A371" s="53">
        <v>4222</v>
      </c>
      <c r="B371" s="85" t="s">
        <v>768</v>
      </c>
      <c r="C371" s="50" t="s">
        <v>769</v>
      </c>
      <c r="D371" s="242">
        <v>14625.27</v>
      </c>
      <c r="E371" s="242">
        <v>19117.64</v>
      </c>
      <c r="F371" s="52">
        <f t="shared" si="9"/>
        <v>130.71649275534742</v>
      </c>
    </row>
    <row r="372" spans="1:6" ht="12.75" customHeight="1" x14ac:dyDescent="0.2">
      <c r="A372" s="53">
        <v>4223</v>
      </c>
      <c r="B372" s="85" t="s">
        <v>679</v>
      </c>
      <c r="C372" s="50" t="s">
        <v>770</v>
      </c>
      <c r="D372" s="242">
        <v>58623.54</v>
      </c>
      <c r="E372" s="242">
        <v>66975.820000000007</v>
      </c>
      <c r="F372" s="52">
        <f t="shared" si="9"/>
        <v>114.24731430411742</v>
      </c>
    </row>
    <row r="373" spans="1:6" ht="12.75" customHeight="1" x14ac:dyDescent="0.2">
      <c r="A373" s="53">
        <v>4224</v>
      </c>
      <c r="B373" s="85" t="s">
        <v>681</v>
      </c>
      <c r="C373" s="50" t="s">
        <v>771</v>
      </c>
      <c r="D373" s="242">
        <v>0</v>
      </c>
      <c r="E373" s="242">
        <v>0</v>
      </c>
      <c r="F373" s="52" t="str">
        <f t="shared" si="9"/>
        <v>-</v>
      </c>
    </row>
    <row r="374" spans="1:6" ht="12.75" customHeight="1" x14ac:dyDescent="0.2">
      <c r="A374" s="53">
        <v>4225</v>
      </c>
      <c r="B374" s="85" t="s">
        <v>683</v>
      </c>
      <c r="C374" s="50" t="s">
        <v>772</v>
      </c>
      <c r="D374" s="242">
        <v>1170.58</v>
      </c>
      <c r="E374" s="242">
        <v>51369.86</v>
      </c>
      <c r="F374" s="52">
        <f t="shared" si="9"/>
        <v>4388.4108732423247</v>
      </c>
    </row>
    <row r="375" spans="1:6" ht="12.75" customHeight="1" x14ac:dyDescent="0.2">
      <c r="A375" s="53">
        <v>4226</v>
      </c>
      <c r="B375" s="85" t="s">
        <v>685</v>
      </c>
      <c r="C375" s="50" t="s">
        <v>773</v>
      </c>
      <c r="D375" s="242">
        <v>58538.21</v>
      </c>
      <c r="E375" s="242">
        <v>80483.899999999994</v>
      </c>
      <c r="F375" s="52">
        <f t="shared" si="9"/>
        <v>137.48951325980073</v>
      </c>
    </row>
    <row r="376" spans="1:6" ht="12.75" customHeight="1" x14ac:dyDescent="0.2">
      <c r="A376" s="53">
        <v>4227</v>
      </c>
      <c r="B376" s="232" t="s">
        <v>687</v>
      </c>
      <c r="C376" s="50" t="s">
        <v>774</v>
      </c>
      <c r="D376" s="242">
        <v>86248.05</v>
      </c>
      <c r="E376" s="242">
        <v>848808.44</v>
      </c>
      <c r="F376" s="52">
        <f t="shared" si="9"/>
        <v>984.14797783833944</v>
      </c>
    </row>
    <row r="377" spans="1:6" ht="12.75" customHeight="1" x14ac:dyDescent="0.2">
      <c r="A377" s="53" t="s">
        <v>775</v>
      </c>
      <c r="B377" s="232" t="s">
        <v>690</v>
      </c>
      <c r="C377" s="50" t="s">
        <v>775</v>
      </c>
      <c r="D377" s="242">
        <v>0</v>
      </c>
      <c r="E377" s="242">
        <v>0</v>
      </c>
      <c r="F377" s="52" t="str">
        <f t="shared" si="9"/>
        <v>-</v>
      </c>
    </row>
    <row r="378" spans="1:6" ht="12.75" customHeight="1" x14ac:dyDescent="0.2">
      <c r="A378" s="53">
        <v>423</v>
      </c>
      <c r="B378" s="85" t="s">
        <v>776</v>
      </c>
      <c r="C378" s="50" t="s">
        <v>777</v>
      </c>
      <c r="D378" s="51">
        <f>SUM(D379:D382)</f>
        <v>619.32000000000005</v>
      </c>
      <c r="E378" s="51">
        <f>SUM(E379:E382)</f>
        <v>6000</v>
      </c>
      <c r="F378" s="52">
        <f t="shared" si="9"/>
        <v>968.80449525285781</v>
      </c>
    </row>
    <row r="379" spans="1:6" ht="12.75" customHeight="1" x14ac:dyDescent="0.2">
      <c r="A379" s="53">
        <v>4231</v>
      </c>
      <c r="B379" s="85" t="s">
        <v>693</v>
      </c>
      <c r="C379" s="50" t="s">
        <v>778</v>
      </c>
      <c r="D379" s="242">
        <v>619.32000000000005</v>
      </c>
      <c r="E379" s="242">
        <v>6000</v>
      </c>
      <c r="F379" s="52">
        <f t="shared" si="9"/>
        <v>968.80449525285781</v>
      </c>
    </row>
    <row r="380" spans="1:6" ht="12.75" customHeight="1" x14ac:dyDescent="0.2">
      <c r="A380" s="53">
        <v>4232</v>
      </c>
      <c r="B380" s="85" t="s">
        <v>695</v>
      </c>
      <c r="C380" s="50" t="s">
        <v>779</v>
      </c>
      <c r="D380" s="242">
        <v>0</v>
      </c>
      <c r="E380" s="242">
        <v>0</v>
      </c>
      <c r="F380" s="52" t="str">
        <f t="shared" si="9"/>
        <v>-</v>
      </c>
    </row>
    <row r="381" spans="1:6" ht="12.75" customHeight="1" x14ac:dyDescent="0.2">
      <c r="A381" s="53">
        <v>4233</v>
      </c>
      <c r="B381" s="85" t="s">
        <v>697</v>
      </c>
      <c r="C381" s="50" t="s">
        <v>780</v>
      </c>
      <c r="D381" s="242">
        <v>0</v>
      </c>
      <c r="E381" s="242">
        <v>0</v>
      </c>
      <c r="F381" s="52" t="str">
        <f t="shared" si="9"/>
        <v>-</v>
      </c>
    </row>
    <row r="382" spans="1:6" ht="12.75" customHeight="1" x14ac:dyDescent="0.2">
      <c r="A382" s="53">
        <v>4234</v>
      </c>
      <c r="B382" s="232" t="s">
        <v>699</v>
      </c>
      <c r="C382" s="50" t="s">
        <v>781</v>
      </c>
      <c r="D382" s="242">
        <v>0</v>
      </c>
      <c r="E382" s="242">
        <v>0</v>
      </c>
      <c r="F382" s="52" t="str">
        <f t="shared" si="9"/>
        <v>-</v>
      </c>
    </row>
    <row r="383" spans="1:6" ht="12.75" customHeight="1" x14ac:dyDescent="0.2">
      <c r="A383" s="53">
        <v>424</v>
      </c>
      <c r="B383" s="85" t="s">
        <v>782</v>
      </c>
      <c r="C383" s="50" t="s">
        <v>783</v>
      </c>
      <c r="D383" s="51">
        <f>SUM(D384:D387)</f>
        <v>168065.80000000002</v>
      </c>
      <c r="E383" s="51">
        <f>SUM(E384:E387)</f>
        <v>155332.48000000001</v>
      </c>
      <c r="F383" s="52">
        <f t="shared" si="9"/>
        <v>92.423610276451242</v>
      </c>
    </row>
    <row r="384" spans="1:6" ht="12.75" customHeight="1" x14ac:dyDescent="0.2">
      <c r="A384" s="53">
        <v>4241</v>
      </c>
      <c r="B384" s="85" t="s">
        <v>784</v>
      </c>
      <c r="C384" s="50" t="s">
        <v>785</v>
      </c>
      <c r="D384" s="242">
        <v>163505.04</v>
      </c>
      <c r="E384" s="242">
        <v>151045.72</v>
      </c>
      <c r="F384" s="52">
        <f t="shared" si="9"/>
        <v>92.379855691298559</v>
      </c>
    </row>
    <row r="385" spans="1:6" ht="12.75" customHeight="1" x14ac:dyDescent="0.2">
      <c r="A385" s="53">
        <v>4242</v>
      </c>
      <c r="B385" s="85" t="s">
        <v>705</v>
      </c>
      <c r="C385" s="50" t="s">
        <v>786</v>
      </c>
      <c r="D385" s="242">
        <v>413.17</v>
      </c>
      <c r="E385" s="242">
        <v>699.7</v>
      </c>
      <c r="F385" s="52">
        <f t="shared" si="9"/>
        <v>169.34917830432994</v>
      </c>
    </row>
    <row r="386" spans="1:6" ht="12.75" customHeight="1" x14ac:dyDescent="0.2">
      <c r="A386" s="53">
        <v>4243</v>
      </c>
      <c r="B386" s="85" t="s">
        <v>707</v>
      </c>
      <c r="C386" s="50" t="s">
        <v>787</v>
      </c>
      <c r="D386" s="242">
        <v>15.93</v>
      </c>
      <c r="E386" s="242">
        <v>0</v>
      </c>
      <c r="F386" s="52">
        <f t="shared" si="9"/>
        <v>0</v>
      </c>
    </row>
    <row r="387" spans="1:6" ht="12.75" customHeight="1" x14ac:dyDescent="0.2">
      <c r="A387" s="53">
        <v>4244</v>
      </c>
      <c r="B387" s="85" t="s">
        <v>709</v>
      </c>
      <c r="C387" s="50" t="s">
        <v>788</v>
      </c>
      <c r="D387" s="242">
        <v>4131.66</v>
      </c>
      <c r="E387" s="242">
        <v>3587.06</v>
      </c>
      <c r="F387" s="52">
        <f t="shared" si="9"/>
        <v>86.818857311589042</v>
      </c>
    </row>
    <row r="388" spans="1:6" ht="12.75" customHeight="1" x14ac:dyDescent="0.2">
      <c r="A388" s="53">
        <v>425</v>
      </c>
      <c r="B388" s="85" t="s">
        <v>789</v>
      </c>
      <c r="C388" s="50" t="s">
        <v>790</v>
      </c>
      <c r="D388" s="51">
        <f>SUM(D389:D390)</f>
        <v>0</v>
      </c>
      <c r="E388" s="51">
        <f>SUM(E389:E390)</f>
        <v>0</v>
      </c>
      <c r="F388" s="52" t="str">
        <f t="shared" si="9"/>
        <v>-</v>
      </c>
    </row>
    <row r="389" spans="1:6" ht="12.75" customHeight="1" x14ac:dyDescent="0.2">
      <c r="A389" s="53">
        <v>4251</v>
      </c>
      <c r="B389" s="85" t="s">
        <v>791</v>
      </c>
      <c r="C389" s="50" t="s">
        <v>792</v>
      </c>
      <c r="D389" s="242">
        <v>0</v>
      </c>
      <c r="E389" s="242">
        <v>0</v>
      </c>
      <c r="F389" s="52" t="str">
        <f t="shared" si="9"/>
        <v>-</v>
      </c>
    </row>
    <row r="390" spans="1:6" ht="12.75" customHeight="1" x14ac:dyDescent="0.2">
      <c r="A390" s="53">
        <v>4252</v>
      </c>
      <c r="B390" s="85" t="s">
        <v>715</v>
      </c>
      <c r="C390" s="50" t="s">
        <v>793</v>
      </c>
      <c r="D390" s="242">
        <v>0</v>
      </c>
      <c r="E390" s="242">
        <v>0</v>
      </c>
      <c r="F390" s="52" t="str">
        <f t="shared" si="9"/>
        <v>-</v>
      </c>
    </row>
    <row r="391" spans="1:6" ht="12.75" customHeight="1" x14ac:dyDescent="0.2">
      <c r="A391" s="53">
        <v>426</v>
      </c>
      <c r="B391" s="85" t="s">
        <v>794</v>
      </c>
      <c r="C391" s="50" t="s">
        <v>795</v>
      </c>
      <c r="D391" s="51">
        <f>SUM(D392:D395)</f>
        <v>73224.83</v>
      </c>
      <c r="E391" s="51">
        <f>SUM(E392:E395)</f>
        <v>148815.76999999999</v>
      </c>
      <c r="F391" s="52">
        <f t="shared" si="9"/>
        <v>203.23129463052351</v>
      </c>
    </row>
    <row r="392" spans="1:6" ht="12.75" customHeight="1" x14ac:dyDescent="0.2">
      <c r="A392" s="53">
        <v>4261</v>
      </c>
      <c r="B392" s="85" t="s">
        <v>719</v>
      </c>
      <c r="C392" s="50" t="s">
        <v>796</v>
      </c>
      <c r="D392" s="242">
        <v>0</v>
      </c>
      <c r="E392" s="242">
        <v>0</v>
      </c>
      <c r="F392" s="52" t="str">
        <f t="shared" si="9"/>
        <v>-</v>
      </c>
    </row>
    <row r="393" spans="1:6" ht="12.75" customHeight="1" x14ac:dyDescent="0.2">
      <c r="A393" s="53">
        <v>4262</v>
      </c>
      <c r="B393" s="85" t="s">
        <v>721</v>
      </c>
      <c r="C393" s="50" t="s">
        <v>797</v>
      </c>
      <c r="D393" s="242">
        <v>285.35000000000002</v>
      </c>
      <c r="E393" s="242">
        <v>9718.65</v>
      </c>
      <c r="F393" s="52">
        <f t="shared" si="9"/>
        <v>3405.8699842298929</v>
      </c>
    </row>
    <row r="394" spans="1:6" ht="12.75" customHeight="1" x14ac:dyDescent="0.2">
      <c r="A394" s="53">
        <v>4263</v>
      </c>
      <c r="B394" s="85" t="s">
        <v>723</v>
      </c>
      <c r="C394" s="50" t="s">
        <v>798</v>
      </c>
      <c r="D394" s="242">
        <v>72939.48</v>
      </c>
      <c r="E394" s="242">
        <v>139097.12</v>
      </c>
      <c r="F394" s="52">
        <f t="shared" si="9"/>
        <v>190.70209987787138</v>
      </c>
    </row>
    <row r="395" spans="1:6" ht="12.75" customHeight="1" x14ac:dyDescent="0.2">
      <c r="A395" s="53">
        <v>4264</v>
      </c>
      <c r="B395" s="85" t="s">
        <v>725</v>
      </c>
      <c r="C395" s="50" t="s">
        <v>799</v>
      </c>
      <c r="D395" s="242">
        <v>0</v>
      </c>
      <c r="E395" s="242">
        <v>0</v>
      </c>
      <c r="F395" s="52" t="str">
        <f t="shared" si="9"/>
        <v>-</v>
      </c>
    </row>
    <row r="396" spans="1:6" ht="24" x14ac:dyDescent="0.2">
      <c r="A396" s="53">
        <v>43</v>
      </c>
      <c r="B396" s="85" t="s">
        <v>800</v>
      </c>
      <c r="C396" s="50" t="s">
        <v>801</v>
      </c>
      <c r="D396" s="51">
        <f>D397</f>
        <v>501.56</v>
      </c>
      <c r="E396" s="51">
        <f>E397</f>
        <v>69.91</v>
      </c>
      <c r="F396" s="52">
        <f t="shared" si="9"/>
        <v>13.938511843049683</v>
      </c>
    </row>
    <row r="397" spans="1:6" ht="12.75" customHeight="1" x14ac:dyDescent="0.2">
      <c r="A397" s="53">
        <v>431</v>
      </c>
      <c r="B397" s="85" t="s">
        <v>802</v>
      </c>
      <c r="C397" s="50" t="s">
        <v>803</v>
      </c>
      <c r="D397" s="51">
        <f>SUM(D398:D399)</f>
        <v>501.56</v>
      </c>
      <c r="E397" s="51">
        <f>SUM(E398:E399)</f>
        <v>69.91</v>
      </c>
      <c r="F397" s="52">
        <f t="shared" si="9"/>
        <v>13.938511843049683</v>
      </c>
    </row>
    <row r="398" spans="1:6" ht="12.75" customHeight="1" x14ac:dyDescent="0.2">
      <c r="A398" s="53">
        <v>4311</v>
      </c>
      <c r="B398" s="85" t="s">
        <v>731</v>
      </c>
      <c r="C398" s="50" t="s">
        <v>804</v>
      </c>
      <c r="D398" s="242">
        <v>0</v>
      </c>
      <c r="E398" s="242">
        <v>0</v>
      </c>
      <c r="F398" s="52" t="str">
        <f t="shared" si="9"/>
        <v>-</v>
      </c>
    </row>
    <row r="399" spans="1:6" ht="12.75" customHeight="1" x14ac:dyDescent="0.2">
      <c r="A399" s="53">
        <v>4312</v>
      </c>
      <c r="B399" s="85" t="s">
        <v>733</v>
      </c>
      <c r="C399" s="50" t="s">
        <v>805</v>
      </c>
      <c r="D399" s="242">
        <v>501.56</v>
      </c>
      <c r="E399" s="242">
        <v>69.91</v>
      </c>
      <c r="F399" s="52">
        <f t="shared" si="9"/>
        <v>13.938511843049683</v>
      </c>
    </row>
    <row r="400" spans="1:6" ht="12.75" customHeight="1" x14ac:dyDescent="0.2">
      <c r="A400" s="53">
        <v>44</v>
      </c>
      <c r="B400" s="85" t="s">
        <v>806</v>
      </c>
      <c r="C400" s="50" t="s">
        <v>807</v>
      </c>
      <c r="D400" s="51">
        <f>D401</f>
        <v>0</v>
      </c>
      <c r="E400" s="51">
        <f>E401</f>
        <v>0</v>
      </c>
      <c r="F400" s="52" t="str">
        <f t="shared" si="9"/>
        <v>-</v>
      </c>
    </row>
    <row r="401" spans="1:6" ht="12.75" customHeight="1" x14ac:dyDescent="0.2">
      <c r="A401" s="53">
        <v>441</v>
      </c>
      <c r="B401" s="85" t="s">
        <v>808</v>
      </c>
      <c r="C401" s="50" t="s">
        <v>809</v>
      </c>
      <c r="D401" s="242">
        <v>0</v>
      </c>
      <c r="E401" s="242">
        <v>0</v>
      </c>
      <c r="F401" s="52" t="str">
        <f t="shared" si="9"/>
        <v>-</v>
      </c>
    </row>
    <row r="402" spans="1:6" ht="12.75" customHeight="1" x14ac:dyDescent="0.2">
      <c r="A402" s="53">
        <v>45</v>
      </c>
      <c r="B402" s="85" t="s">
        <v>810</v>
      </c>
      <c r="C402" s="50" t="s">
        <v>811</v>
      </c>
      <c r="D402" s="51">
        <f>SUM(D403:D406)</f>
        <v>96806.73</v>
      </c>
      <c r="E402" s="51">
        <f>SUM(E403:E406)</f>
        <v>49471.839999999997</v>
      </c>
      <c r="F402" s="52">
        <f t="shared" si="9"/>
        <v>51.103719751715602</v>
      </c>
    </row>
    <row r="403" spans="1:6" ht="12.75" customHeight="1" x14ac:dyDescent="0.2">
      <c r="A403" s="53">
        <v>451</v>
      </c>
      <c r="B403" s="85" t="s">
        <v>812</v>
      </c>
      <c r="C403" s="50" t="s">
        <v>813</v>
      </c>
      <c r="D403" s="242">
        <v>76528.009999999995</v>
      </c>
      <c r="E403" s="242">
        <v>39597.5</v>
      </c>
      <c r="F403" s="52">
        <f t="shared" si="9"/>
        <v>51.742492716065669</v>
      </c>
    </row>
    <row r="404" spans="1:6" ht="12.75" customHeight="1" x14ac:dyDescent="0.2">
      <c r="A404" s="53">
        <v>452</v>
      </c>
      <c r="B404" s="85" t="s">
        <v>814</v>
      </c>
      <c r="C404" s="50" t="s">
        <v>815</v>
      </c>
      <c r="D404" s="242">
        <v>13224.5</v>
      </c>
      <c r="E404" s="242">
        <v>0</v>
      </c>
      <c r="F404" s="52">
        <f t="shared" si="9"/>
        <v>0</v>
      </c>
    </row>
    <row r="405" spans="1:6" ht="12.75" customHeight="1" x14ac:dyDescent="0.2">
      <c r="A405" s="53">
        <v>453</v>
      </c>
      <c r="B405" s="85" t="s">
        <v>816</v>
      </c>
      <c r="C405" s="50" t="s">
        <v>817</v>
      </c>
      <c r="D405" s="242">
        <v>0</v>
      </c>
      <c r="E405" s="242">
        <v>0</v>
      </c>
      <c r="F405" s="52" t="str">
        <f t="shared" si="9"/>
        <v>-</v>
      </c>
    </row>
    <row r="406" spans="1:6" ht="12.75" customHeight="1" x14ac:dyDescent="0.2">
      <c r="A406" s="53">
        <v>454</v>
      </c>
      <c r="B406" s="85" t="s">
        <v>818</v>
      </c>
      <c r="C406" s="50" t="s">
        <v>819</v>
      </c>
      <c r="D406" s="242">
        <v>7054.22</v>
      </c>
      <c r="E406" s="242">
        <v>9874.34</v>
      </c>
      <c r="F406" s="52">
        <f t="shared" si="9"/>
        <v>139.97777217041713</v>
      </c>
    </row>
    <row r="407" spans="1:6" ht="12.75" customHeight="1" x14ac:dyDescent="0.2">
      <c r="A407" s="53" t="s">
        <v>609</v>
      </c>
      <c r="B407" s="85" t="s">
        <v>820</v>
      </c>
      <c r="C407" s="50" t="s">
        <v>821</v>
      </c>
      <c r="D407" s="51">
        <f>IF(D298&gt;=D350,D298-D350,0)</f>
        <v>0</v>
      </c>
      <c r="E407" s="51">
        <f>IF(E298&gt;=E350,E298-E350,0)</f>
        <v>0</v>
      </c>
      <c r="F407" s="52" t="str">
        <f t="shared" si="9"/>
        <v>-</v>
      </c>
    </row>
    <row r="408" spans="1:6" ht="12.75" customHeight="1" x14ac:dyDescent="0.2">
      <c r="A408" s="53" t="s">
        <v>609</v>
      </c>
      <c r="B408" s="85" t="s">
        <v>822</v>
      </c>
      <c r="C408" s="50" t="s">
        <v>823</v>
      </c>
      <c r="D408" s="51">
        <f>IF(D350&gt;=D298,D350-D298,0)</f>
        <v>3697170.5100000007</v>
      </c>
      <c r="E408" s="51">
        <f>IF(E350&gt;=E298,E350-E298,0)</f>
        <v>4062298.3099999996</v>
      </c>
      <c r="F408" s="52">
        <f t="shared" si="9"/>
        <v>109.87587126459036</v>
      </c>
    </row>
    <row r="409" spans="1:6" ht="12.75" customHeight="1" x14ac:dyDescent="0.2">
      <c r="A409" s="53">
        <v>92212</v>
      </c>
      <c r="B409" s="85" t="s">
        <v>824</v>
      </c>
      <c r="C409" s="50" t="s">
        <v>825</v>
      </c>
      <c r="D409" s="242">
        <v>0</v>
      </c>
      <c r="E409" s="242">
        <v>0</v>
      </c>
      <c r="F409" s="52" t="str">
        <f t="shared" si="9"/>
        <v>-</v>
      </c>
    </row>
    <row r="410" spans="1:6" ht="12.75" customHeight="1" x14ac:dyDescent="0.2">
      <c r="A410" s="53">
        <v>92222</v>
      </c>
      <c r="B410" s="85" t="s">
        <v>826</v>
      </c>
      <c r="C410" s="50" t="s">
        <v>827</v>
      </c>
      <c r="D410" s="242">
        <v>20816423.359999999</v>
      </c>
      <c r="E410" s="242">
        <v>17507945.5</v>
      </c>
      <c r="F410" s="52">
        <f t="shared" si="9"/>
        <v>84.106405779787138</v>
      </c>
    </row>
    <row r="411" spans="1:6" ht="12.75" customHeight="1" x14ac:dyDescent="0.2">
      <c r="A411" s="53">
        <v>97</v>
      </c>
      <c r="B411" s="85" t="s">
        <v>828</v>
      </c>
      <c r="C411" s="50" t="s">
        <v>829</v>
      </c>
      <c r="D411" s="242">
        <v>263034.03000000003</v>
      </c>
      <c r="E411" s="242">
        <v>151256.32999999999</v>
      </c>
      <c r="F411" s="52">
        <f t="shared" si="9"/>
        <v>57.504471949884191</v>
      </c>
    </row>
    <row r="412" spans="1:6" ht="12.75" customHeight="1" x14ac:dyDescent="0.2">
      <c r="A412" s="53" t="s">
        <v>609</v>
      </c>
      <c r="B412" s="85" t="s">
        <v>830</v>
      </c>
      <c r="C412" s="50" t="s">
        <v>831</v>
      </c>
      <c r="D412" s="51">
        <f>D6+D298</f>
        <v>35817474.380000003</v>
      </c>
      <c r="E412" s="51">
        <f>E6+E298</f>
        <v>31938062.640000001</v>
      </c>
      <c r="F412" s="52">
        <f t="shared" si="9"/>
        <v>89.168941118399431</v>
      </c>
    </row>
    <row r="413" spans="1:6" ht="12.75" customHeight="1" x14ac:dyDescent="0.2">
      <c r="A413" s="53" t="s">
        <v>609</v>
      </c>
      <c r="B413" s="85" t="s">
        <v>832</v>
      </c>
      <c r="C413" s="50" t="s">
        <v>833</v>
      </c>
      <c r="D413" s="51">
        <f>D289+D350</f>
        <v>30935533.079999998</v>
      </c>
      <c r="E413" s="51">
        <f>E289+E350</f>
        <v>33280889.710000005</v>
      </c>
      <c r="F413" s="52">
        <f t="shared" si="9"/>
        <v>107.58143272958918</v>
      </c>
    </row>
    <row r="414" spans="1:6" ht="12.75" customHeight="1" x14ac:dyDescent="0.2">
      <c r="A414" s="53" t="s">
        <v>609</v>
      </c>
      <c r="B414" s="85" t="s">
        <v>834</v>
      </c>
      <c r="C414" s="50" t="s">
        <v>835</v>
      </c>
      <c r="D414" s="51">
        <f>IF(D412&gt;=D413,D412-D413,0)</f>
        <v>4881941.3000000045</v>
      </c>
      <c r="E414" s="51">
        <f>IF(E412&gt;=E413,E412-E413,0)</f>
        <v>0</v>
      </c>
      <c r="F414" s="52">
        <f t="shared" si="9"/>
        <v>0</v>
      </c>
    </row>
    <row r="415" spans="1:6" ht="12.75" customHeight="1" x14ac:dyDescent="0.2">
      <c r="A415" s="53" t="s">
        <v>609</v>
      </c>
      <c r="B415" s="85" t="s">
        <v>836</v>
      </c>
      <c r="C415" s="50" t="s">
        <v>837</v>
      </c>
      <c r="D415" s="51">
        <f>IF(D413&gt;=D412,D413-D412,0)</f>
        <v>0</v>
      </c>
      <c r="E415" s="51">
        <f>IF(E413&gt;=E412,E413-E412,0)</f>
        <v>1342827.070000004</v>
      </c>
      <c r="F415" s="52" t="str">
        <f t="shared" si="9"/>
        <v>-</v>
      </c>
    </row>
    <row r="416" spans="1:6" ht="12.75" customHeight="1" x14ac:dyDescent="0.2">
      <c r="A416" s="60" t="s">
        <v>838</v>
      </c>
      <c r="B416" s="232" t="s">
        <v>839</v>
      </c>
      <c r="C416" s="61" t="s">
        <v>840</v>
      </c>
      <c r="D416" s="51">
        <f>IF(D292-D293+D409-D410&gt;=0,D292-D293+D409-D410,0)</f>
        <v>4036281.0800000019</v>
      </c>
      <c r="E416" s="51">
        <f>IF(E292-E293+E409-E410&gt;=0,E292-E293+E409-E410,0)</f>
        <v>8952117.629999999</v>
      </c>
      <c r="F416" s="52">
        <f t="shared" si="9"/>
        <v>221.79123437062503</v>
      </c>
    </row>
    <row r="417" spans="1:6" ht="12.75" customHeight="1" x14ac:dyDescent="0.2">
      <c r="A417" s="60" t="s">
        <v>838</v>
      </c>
      <c r="B417" s="85" t="s">
        <v>841</v>
      </c>
      <c r="C417" s="61" t="s">
        <v>842</v>
      </c>
      <c r="D417" s="51">
        <f>IF(D293-D292+D410-D409&gt;=0,D293-D292+D410-D409,0)</f>
        <v>0</v>
      </c>
      <c r="E417" s="51">
        <f>IF(E293-E292+E410-E409&gt;=0,E293-E292+E410-E409,0)</f>
        <v>0</v>
      </c>
      <c r="F417" s="52" t="str">
        <f t="shared" si="9"/>
        <v>-</v>
      </c>
    </row>
    <row r="418" spans="1:6" ht="12.75" customHeight="1" x14ac:dyDescent="0.2">
      <c r="A418" s="55" t="s">
        <v>843</v>
      </c>
      <c r="B418" s="233" t="s">
        <v>844</v>
      </c>
      <c r="C418" s="56" t="s">
        <v>845</v>
      </c>
      <c r="D418" s="62">
        <f>D294+D411</f>
        <v>9794223.7400000002</v>
      </c>
      <c r="E418" s="62">
        <f>E294+E411</f>
        <v>9492276.8100000005</v>
      </c>
      <c r="F418" s="57">
        <f t="shared" si="9"/>
        <v>96.917091767397181</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D421+D459+D472+D484+D515</f>
        <v>0</v>
      </c>
      <c r="E420" s="51">
        <f>E421+E459+E472+E484+E515</f>
        <v>74095.759999999995</v>
      </c>
      <c r="F420" s="52" t="str">
        <f t="shared" ref="F420:F647" si="10">IF(D420&lt;&gt;0,IF(E420/D420&gt;=100,"&gt;&gt;100",E420/D420*100),"-")</f>
        <v>-</v>
      </c>
    </row>
    <row r="421" spans="1:6" ht="24" x14ac:dyDescent="0.2">
      <c r="A421" s="53">
        <v>81</v>
      </c>
      <c r="B421" s="232" t="s">
        <v>849</v>
      </c>
      <c r="C421" s="50" t="s">
        <v>850</v>
      </c>
      <c r="D421" s="51">
        <f>D422+D427+D430+D434+D435+D442+D447+D455</f>
        <v>0</v>
      </c>
      <c r="E421" s="51">
        <f>E422+E427+E430+E434+E435+E442+E447+E455</f>
        <v>74095.759999999995</v>
      </c>
      <c r="F421" s="52" t="str">
        <f t="shared" si="10"/>
        <v>-</v>
      </c>
    </row>
    <row r="422" spans="1:6" ht="24" x14ac:dyDescent="0.2">
      <c r="A422" s="53">
        <v>811</v>
      </c>
      <c r="B422" s="85" t="s">
        <v>851</v>
      </c>
      <c r="C422" s="50" t="s">
        <v>852</v>
      </c>
      <c r="D422" s="51">
        <f>SUM(D423:D426)</f>
        <v>0</v>
      </c>
      <c r="E422" s="51">
        <f>SUM(E423:E426)</f>
        <v>0</v>
      </c>
      <c r="F422" s="52" t="str">
        <f t="shared" si="10"/>
        <v>-</v>
      </c>
    </row>
    <row r="423" spans="1:6" ht="12.75" customHeight="1" x14ac:dyDescent="0.2">
      <c r="A423" s="53">
        <v>8113</v>
      </c>
      <c r="B423" s="85" t="s">
        <v>853</v>
      </c>
      <c r="C423" s="50" t="s">
        <v>854</v>
      </c>
      <c r="D423" s="242">
        <v>0</v>
      </c>
      <c r="E423" s="242">
        <v>0</v>
      </c>
      <c r="F423" s="52" t="str">
        <f t="shared" si="10"/>
        <v>-</v>
      </c>
    </row>
    <row r="424" spans="1:6" ht="12.75" customHeight="1" x14ac:dyDescent="0.2">
      <c r="A424" s="53">
        <v>8114</v>
      </c>
      <c r="B424" s="85" t="s">
        <v>855</v>
      </c>
      <c r="C424" s="50" t="s">
        <v>856</v>
      </c>
      <c r="D424" s="242">
        <v>0</v>
      </c>
      <c r="E424" s="242">
        <v>0</v>
      </c>
      <c r="F424" s="52" t="str">
        <f t="shared" si="10"/>
        <v>-</v>
      </c>
    </row>
    <row r="425" spans="1:6" ht="12.75" customHeight="1" x14ac:dyDescent="0.2">
      <c r="A425" s="53">
        <v>8115</v>
      </c>
      <c r="B425" s="85" t="s">
        <v>857</v>
      </c>
      <c r="C425" s="50" t="s">
        <v>858</v>
      </c>
      <c r="D425" s="242">
        <v>0</v>
      </c>
      <c r="E425" s="242">
        <v>0</v>
      </c>
      <c r="F425" s="52" t="str">
        <f t="shared" si="10"/>
        <v>-</v>
      </c>
    </row>
    <row r="426" spans="1:6" ht="12.75" customHeight="1" x14ac:dyDescent="0.2">
      <c r="A426" s="53">
        <v>8116</v>
      </c>
      <c r="B426" s="85" t="s">
        <v>859</v>
      </c>
      <c r="C426" s="50" t="s">
        <v>860</v>
      </c>
      <c r="D426" s="242">
        <v>0</v>
      </c>
      <c r="E426" s="242">
        <v>0</v>
      </c>
      <c r="F426" s="52" t="str">
        <f t="shared" si="10"/>
        <v>-</v>
      </c>
    </row>
    <row r="427" spans="1:6" ht="24" x14ac:dyDescent="0.2">
      <c r="A427" s="53">
        <v>812</v>
      </c>
      <c r="B427" s="85" t="s">
        <v>861</v>
      </c>
      <c r="C427" s="50" t="s">
        <v>862</v>
      </c>
      <c r="D427" s="51">
        <f>SUM(D428:D429)</f>
        <v>0</v>
      </c>
      <c r="E427" s="51">
        <f>SUM(E428:E429)</f>
        <v>54187.34</v>
      </c>
      <c r="F427" s="52" t="str">
        <f t="shared" si="10"/>
        <v>-</v>
      </c>
    </row>
    <row r="428" spans="1:6" ht="24" x14ac:dyDescent="0.2">
      <c r="A428" s="53">
        <v>8121</v>
      </c>
      <c r="B428" s="232" t="s">
        <v>863</v>
      </c>
      <c r="C428" s="50" t="s">
        <v>864</v>
      </c>
      <c r="D428" s="242">
        <v>0</v>
      </c>
      <c r="E428" s="242">
        <v>54187.34</v>
      </c>
      <c r="F428" s="52" t="str">
        <f t="shared" si="10"/>
        <v>-</v>
      </c>
    </row>
    <row r="429" spans="1:6" ht="24" x14ac:dyDescent="0.2">
      <c r="A429" s="53">
        <v>8122</v>
      </c>
      <c r="B429" s="232" t="s">
        <v>865</v>
      </c>
      <c r="C429" s="50" t="s">
        <v>866</v>
      </c>
      <c r="D429" s="242">
        <v>0</v>
      </c>
      <c r="E429" s="242">
        <v>0</v>
      </c>
      <c r="F429" s="52" t="str">
        <f t="shared" si="10"/>
        <v>-</v>
      </c>
    </row>
    <row r="430" spans="1:6" ht="24" x14ac:dyDescent="0.2">
      <c r="A430" s="53">
        <v>813</v>
      </c>
      <c r="B430" s="85" t="s">
        <v>867</v>
      </c>
      <c r="C430" s="50" t="s">
        <v>868</v>
      </c>
      <c r="D430" s="51">
        <f>SUM(D431:D433)</f>
        <v>0</v>
      </c>
      <c r="E430" s="51">
        <f>SUM(E431:E433)</f>
        <v>0</v>
      </c>
      <c r="F430" s="52" t="str">
        <f t="shared" si="10"/>
        <v>-</v>
      </c>
    </row>
    <row r="431" spans="1:6" ht="12.75" customHeight="1" x14ac:dyDescent="0.2">
      <c r="A431" s="53">
        <v>8132</v>
      </c>
      <c r="B431" s="85" t="s">
        <v>869</v>
      </c>
      <c r="C431" s="50" t="s">
        <v>870</v>
      </c>
      <c r="D431" s="242">
        <v>0</v>
      </c>
      <c r="E431" s="242">
        <v>0</v>
      </c>
      <c r="F431" s="52" t="str">
        <f t="shared" si="10"/>
        <v>-</v>
      </c>
    </row>
    <row r="432" spans="1:6" ht="12.75" customHeight="1" x14ac:dyDescent="0.2">
      <c r="A432" s="53">
        <v>8133</v>
      </c>
      <c r="B432" s="85" t="s">
        <v>871</v>
      </c>
      <c r="C432" s="50" t="s">
        <v>872</v>
      </c>
      <c r="D432" s="242">
        <v>0</v>
      </c>
      <c r="E432" s="242">
        <v>0</v>
      </c>
      <c r="F432" s="52" t="str">
        <f t="shared" si="10"/>
        <v>-</v>
      </c>
    </row>
    <row r="433" spans="1:6" ht="12.75" customHeight="1" x14ac:dyDescent="0.2">
      <c r="A433" s="53">
        <v>8134</v>
      </c>
      <c r="B433" s="85" t="s">
        <v>873</v>
      </c>
      <c r="C433" s="50" t="s">
        <v>874</v>
      </c>
      <c r="D433" s="242">
        <v>0</v>
      </c>
      <c r="E433" s="242">
        <v>0</v>
      </c>
      <c r="F433" s="52" t="str">
        <f t="shared" si="10"/>
        <v>-</v>
      </c>
    </row>
    <row r="434" spans="1:6" ht="24" x14ac:dyDescent="0.2">
      <c r="A434" s="53">
        <v>814</v>
      </c>
      <c r="B434" s="232" t="s">
        <v>875</v>
      </c>
      <c r="C434" s="50" t="s">
        <v>876</v>
      </c>
      <c r="D434" s="242">
        <v>0</v>
      </c>
      <c r="E434" s="242">
        <v>0</v>
      </c>
      <c r="F434" s="52" t="str">
        <f t="shared" si="10"/>
        <v>-</v>
      </c>
    </row>
    <row r="435" spans="1:6" ht="24" x14ac:dyDescent="0.2">
      <c r="A435" s="53">
        <v>815</v>
      </c>
      <c r="B435" s="85" t="s">
        <v>877</v>
      </c>
      <c r="C435" s="50" t="s">
        <v>878</v>
      </c>
      <c r="D435" s="51">
        <f>SUM(D436:D441)</f>
        <v>0</v>
      </c>
      <c r="E435" s="51">
        <f>SUM(E436:E441)</f>
        <v>0</v>
      </c>
      <c r="F435" s="52" t="str">
        <f t="shared" si="10"/>
        <v>-</v>
      </c>
    </row>
    <row r="436" spans="1:6" ht="12.75" customHeight="1" x14ac:dyDescent="0.2">
      <c r="A436" s="53">
        <v>8153</v>
      </c>
      <c r="B436" s="85" t="s">
        <v>879</v>
      </c>
      <c r="C436" s="50" t="s">
        <v>880</v>
      </c>
      <c r="D436" s="242">
        <v>0</v>
      </c>
      <c r="E436" s="242">
        <v>0</v>
      </c>
      <c r="F436" s="52" t="str">
        <f t="shared" si="10"/>
        <v>-</v>
      </c>
    </row>
    <row r="437" spans="1:6" ht="24" x14ac:dyDescent="0.2">
      <c r="A437" s="53">
        <v>8154</v>
      </c>
      <c r="B437" s="85" t="s">
        <v>881</v>
      </c>
      <c r="C437" s="50" t="s">
        <v>882</v>
      </c>
      <c r="D437" s="242">
        <v>0</v>
      </c>
      <c r="E437" s="242">
        <v>0</v>
      </c>
      <c r="F437" s="52" t="str">
        <f t="shared" si="10"/>
        <v>-</v>
      </c>
    </row>
    <row r="438" spans="1:6" ht="24" x14ac:dyDescent="0.2">
      <c r="A438" s="53">
        <v>8155</v>
      </c>
      <c r="B438" s="85" t="s">
        <v>883</v>
      </c>
      <c r="C438" s="50" t="s">
        <v>884</v>
      </c>
      <c r="D438" s="242">
        <v>0</v>
      </c>
      <c r="E438" s="242">
        <v>0</v>
      </c>
      <c r="F438" s="52" t="str">
        <f t="shared" si="10"/>
        <v>-</v>
      </c>
    </row>
    <row r="439" spans="1:6" ht="12.75" customHeight="1" x14ac:dyDescent="0.2">
      <c r="A439" s="53">
        <v>8156</v>
      </c>
      <c r="B439" s="85" t="s">
        <v>885</v>
      </c>
      <c r="C439" s="50" t="s">
        <v>886</v>
      </c>
      <c r="D439" s="242">
        <v>0</v>
      </c>
      <c r="E439" s="242">
        <v>0</v>
      </c>
      <c r="F439" s="52" t="str">
        <f t="shared" si="10"/>
        <v>-</v>
      </c>
    </row>
    <row r="440" spans="1:6" ht="12.75" customHeight="1" x14ac:dyDescent="0.2">
      <c r="A440" s="53">
        <v>8157</v>
      </c>
      <c r="B440" s="85" t="s">
        <v>887</v>
      </c>
      <c r="C440" s="50" t="s">
        <v>888</v>
      </c>
      <c r="D440" s="242">
        <v>0</v>
      </c>
      <c r="E440" s="242">
        <v>0</v>
      </c>
      <c r="F440" s="52" t="str">
        <f t="shared" si="10"/>
        <v>-</v>
      </c>
    </row>
    <row r="441" spans="1:6" ht="12.75" customHeight="1" x14ac:dyDescent="0.2">
      <c r="A441" s="53">
        <v>8158</v>
      </c>
      <c r="B441" s="85" t="s">
        <v>889</v>
      </c>
      <c r="C441" s="50" t="s">
        <v>890</v>
      </c>
      <c r="D441" s="242">
        <v>0</v>
      </c>
      <c r="E441" s="242">
        <v>0</v>
      </c>
      <c r="F441" s="52" t="str">
        <f t="shared" si="10"/>
        <v>-</v>
      </c>
    </row>
    <row r="442" spans="1:6" ht="24" x14ac:dyDescent="0.2">
      <c r="A442" s="53">
        <v>816</v>
      </c>
      <c r="B442" s="85" t="s">
        <v>891</v>
      </c>
      <c r="C442" s="50" t="s">
        <v>892</v>
      </c>
      <c r="D442" s="51">
        <f>SUM(D443:D446)</f>
        <v>0</v>
      </c>
      <c r="E442" s="51">
        <f>SUM(E443:E446)</f>
        <v>0</v>
      </c>
      <c r="F442" s="52" t="str">
        <f t="shared" si="10"/>
        <v>-</v>
      </c>
    </row>
    <row r="443" spans="1:6" ht="12.75" customHeight="1" x14ac:dyDescent="0.2">
      <c r="A443" s="53">
        <v>8163</v>
      </c>
      <c r="B443" s="85" t="s">
        <v>893</v>
      </c>
      <c r="C443" s="50" t="s">
        <v>894</v>
      </c>
      <c r="D443" s="242">
        <v>0</v>
      </c>
      <c r="E443" s="242">
        <v>0</v>
      </c>
      <c r="F443" s="52" t="str">
        <f t="shared" si="10"/>
        <v>-</v>
      </c>
    </row>
    <row r="444" spans="1:6" ht="12.75" customHeight="1" x14ac:dyDescent="0.2">
      <c r="A444" s="53">
        <v>8164</v>
      </c>
      <c r="B444" s="85" t="s">
        <v>895</v>
      </c>
      <c r="C444" s="50" t="s">
        <v>896</v>
      </c>
      <c r="D444" s="242">
        <v>0</v>
      </c>
      <c r="E444" s="242">
        <v>0</v>
      </c>
      <c r="F444" s="52" t="str">
        <f t="shared" si="10"/>
        <v>-</v>
      </c>
    </row>
    <row r="445" spans="1:6" ht="12.75" customHeight="1" x14ac:dyDescent="0.2">
      <c r="A445" s="53">
        <v>8165</v>
      </c>
      <c r="B445" s="85" t="s">
        <v>897</v>
      </c>
      <c r="C445" s="50" t="s">
        <v>898</v>
      </c>
      <c r="D445" s="242">
        <v>0</v>
      </c>
      <c r="E445" s="242">
        <v>0</v>
      </c>
      <c r="F445" s="52" t="str">
        <f t="shared" si="10"/>
        <v>-</v>
      </c>
    </row>
    <row r="446" spans="1:6" ht="12.75" customHeight="1" x14ac:dyDescent="0.2">
      <c r="A446" s="53">
        <v>8166</v>
      </c>
      <c r="B446" s="85" t="s">
        <v>899</v>
      </c>
      <c r="C446" s="50" t="s">
        <v>900</v>
      </c>
      <c r="D446" s="242">
        <v>0</v>
      </c>
      <c r="E446" s="242">
        <v>0</v>
      </c>
      <c r="F446" s="52" t="str">
        <f t="shared" si="10"/>
        <v>-</v>
      </c>
    </row>
    <row r="447" spans="1:6" ht="12.75" customHeight="1" x14ac:dyDescent="0.2">
      <c r="A447" s="53">
        <v>817</v>
      </c>
      <c r="B447" s="85" t="s">
        <v>901</v>
      </c>
      <c r="C447" s="50" t="s">
        <v>902</v>
      </c>
      <c r="D447" s="51">
        <f>SUM(D448:D454)</f>
        <v>0</v>
      </c>
      <c r="E447" s="51">
        <f>SUM(E448:E454)</f>
        <v>0</v>
      </c>
      <c r="F447" s="52" t="str">
        <f t="shared" si="10"/>
        <v>-</v>
      </c>
    </row>
    <row r="448" spans="1:6" ht="12.75" customHeight="1" x14ac:dyDescent="0.2">
      <c r="A448" s="53">
        <v>8171</v>
      </c>
      <c r="B448" s="85" t="s">
        <v>903</v>
      </c>
      <c r="C448" s="50" t="s">
        <v>904</v>
      </c>
      <c r="D448" s="242">
        <v>0</v>
      </c>
      <c r="E448" s="242">
        <v>0</v>
      </c>
      <c r="F448" s="52" t="str">
        <f t="shared" si="10"/>
        <v>-</v>
      </c>
    </row>
    <row r="449" spans="1:6" ht="12.75" customHeight="1" x14ac:dyDescent="0.2">
      <c r="A449" s="53">
        <v>8172</v>
      </c>
      <c r="B449" s="85" t="s">
        <v>905</v>
      </c>
      <c r="C449" s="50" t="s">
        <v>906</v>
      </c>
      <c r="D449" s="242">
        <v>0</v>
      </c>
      <c r="E449" s="242">
        <v>0</v>
      </c>
      <c r="F449" s="52" t="str">
        <f t="shared" si="10"/>
        <v>-</v>
      </c>
    </row>
    <row r="450" spans="1:6" ht="12.75" customHeight="1" x14ac:dyDescent="0.2">
      <c r="A450" s="53">
        <v>8173</v>
      </c>
      <c r="B450" s="85" t="s">
        <v>907</v>
      </c>
      <c r="C450" s="50" t="s">
        <v>908</v>
      </c>
      <c r="D450" s="242">
        <v>0</v>
      </c>
      <c r="E450" s="242">
        <v>0</v>
      </c>
      <c r="F450" s="52" t="str">
        <f t="shared" si="10"/>
        <v>-</v>
      </c>
    </row>
    <row r="451" spans="1:6" ht="12.75" customHeight="1" x14ac:dyDescent="0.2">
      <c r="A451" s="53">
        <v>8174</v>
      </c>
      <c r="B451" s="85" t="s">
        <v>909</v>
      </c>
      <c r="C451" s="50" t="s">
        <v>910</v>
      </c>
      <c r="D451" s="242">
        <v>0</v>
      </c>
      <c r="E451" s="242">
        <v>0</v>
      </c>
      <c r="F451" s="52" t="str">
        <f t="shared" si="10"/>
        <v>-</v>
      </c>
    </row>
    <row r="452" spans="1:6" ht="12.75" customHeight="1" x14ac:dyDescent="0.2">
      <c r="A452" s="53">
        <v>8175</v>
      </c>
      <c r="B452" s="85" t="s">
        <v>911</v>
      </c>
      <c r="C452" s="50" t="s">
        <v>912</v>
      </c>
      <c r="D452" s="242">
        <v>0</v>
      </c>
      <c r="E452" s="242">
        <v>0</v>
      </c>
      <c r="F452" s="52" t="str">
        <f t="shared" si="10"/>
        <v>-</v>
      </c>
    </row>
    <row r="453" spans="1:6" ht="24" x14ac:dyDescent="0.2">
      <c r="A453" s="53">
        <v>8176</v>
      </c>
      <c r="B453" s="85" t="s">
        <v>913</v>
      </c>
      <c r="C453" s="50" t="s">
        <v>914</v>
      </c>
      <c r="D453" s="242">
        <v>0</v>
      </c>
      <c r="E453" s="242">
        <v>0</v>
      </c>
      <c r="F453" s="52" t="str">
        <f t="shared" si="10"/>
        <v>-</v>
      </c>
    </row>
    <row r="454" spans="1:6" ht="24" x14ac:dyDescent="0.2">
      <c r="A454" s="53">
        <v>8177</v>
      </c>
      <c r="B454" s="232" t="s">
        <v>915</v>
      </c>
      <c r="C454" s="50" t="s">
        <v>916</v>
      </c>
      <c r="D454" s="242">
        <v>0</v>
      </c>
      <c r="E454" s="242">
        <v>0</v>
      </c>
      <c r="F454" s="52" t="str">
        <f t="shared" si="10"/>
        <v>-</v>
      </c>
    </row>
    <row r="455" spans="1:6" ht="12.75" customHeight="1" x14ac:dyDescent="0.2">
      <c r="A455" s="53" t="s">
        <v>917</v>
      </c>
      <c r="B455" s="232" t="s">
        <v>918</v>
      </c>
      <c r="C455" s="50" t="s">
        <v>917</v>
      </c>
      <c r="D455" s="51">
        <f>SUM(D456:D458)</f>
        <v>0</v>
      </c>
      <c r="E455" s="51">
        <f>SUM(E456:E458)</f>
        <v>19908.419999999998</v>
      </c>
      <c r="F455" s="52" t="str">
        <f t="shared" si="10"/>
        <v>-</v>
      </c>
    </row>
    <row r="456" spans="1:6" ht="24" x14ac:dyDescent="0.2">
      <c r="A456" s="53" t="s">
        <v>919</v>
      </c>
      <c r="B456" s="232" t="s">
        <v>920</v>
      </c>
      <c r="C456" s="50" t="s">
        <v>919</v>
      </c>
      <c r="D456" s="242">
        <v>0</v>
      </c>
      <c r="E456" s="242">
        <v>19908.419999999998</v>
      </c>
      <c r="F456" s="52" t="str">
        <f t="shared" si="10"/>
        <v>-</v>
      </c>
    </row>
    <row r="457" spans="1:6" ht="24" x14ac:dyDescent="0.2">
      <c r="A457" s="53" t="s">
        <v>921</v>
      </c>
      <c r="B457" s="232" t="s">
        <v>922</v>
      </c>
      <c r="C457" s="50" t="s">
        <v>921</v>
      </c>
      <c r="D457" s="242">
        <v>0</v>
      </c>
      <c r="E457" s="242">
        <v>0</v>
      </c>
      <c r="F457" s="52" t="str">
        <f t="shared" si="10"/>
        <v>-</v>
      </c>
    </row>
    <row r="458" spans="1:6" ht="12.75" customHeight="1" x14ac:dyDescent="0.2">
      <c r="A458" s="53" t="s">
        <v>923</v>
      </c>
      <c r="B458" s="232" t="s">
        <v>924</v>
      </c>
      <c r="C458" s="50" t="s">
        <v>923</v>
      </c>
      <c r="D458" s="242">
        <v>0</v>
      </c>
      <c r="E458" s="242">
        <v>0</v>
      </c>
      <c r="F458" s="52" t="str">
        <f t="shared" si="10"/>
        <v>-</v>
      </c>
    </row>
    <row r="459" spans="1:6" ht="12.75" customHeight="1" x14ac:dyDescent="0.2">
      <c r="A459" s="53">
        <v>82</v>
      </c>
      <c r="B459" s="85" t="s">
        <v>925</v>
      </c>
      <c r="C459" s="50" t="s">
        <v>926</v>
      </c>
      <c r="D459" s="51">
        <f>D460+D463+D466+D469</f>
        <v>0</v>
      </c>
      <c r="E459" s="51">
        <f>E460+E463+E466+E469</f>
        <v>0</v>
      </c>
      <c r="F459" s="52" t="str">
        <f t="shared" si="10"/>
        <v>-</v>
      </c>
    </row>
    <row r="460" spans="1:6" ht="12.75" customHeight="1" x14ac:dyDescent="0.2">
      <c r="A460" s="53">
        <v>821</v>
      </c>
      <c r="B460" s="85" t="s">
        <v>927</v>
      </c>
      <c r="C460" s="50" t="s">
        <v>928</v>
      </c>
      <c r="D460" s="51">
        <f>SUM(D461:D462)</f>
        <v>0</v>
      </c>
      <c r="E460" s="51">
        <f>SUM(E461:E462)</f>
        <v>0</v>
      </c>
      <c r="F460" s="52" t="str">
        <f t="shared" si="10"/>
        <v>-</v>
      </c>
    </row>
    <row r="461" spans="1:6" ht="12.75" customHeight="1" x14ac:dyDescent="0.2">
      <c r="A461" s="53">
        <v>8211</v>
      </c>
      <c r="B461" s="85" t="s">
        <v>929</v>
      </c>
      <c r="C461" s="50" t="s">
        <v>930</v>
      </c>
      <c r="D461" s="242">
        <v>0</v>
      </c>
      <c r="E461" s="242">
        <v>0</v>
      </c>
      <c r="F461" s="52" t="str">
        <f t="shared" si="10"/>
        <v>-</v>
      </c>
    </row>
    <row r="462" spans="1:6" ht="12.75" customHeight="1" x14ac:dyDescent="0.2">
      <c r="A462" s="53">
        <v>8212</v>
      </c>
      <c r="B462" s="85" t="s">
        <v>931</v>
      </c>
      <c r="C462" s="50" t="s">
        <v>932</v>
      </c>
      <c r="D462" s="242">
        <v>0</v>
      </c>
      <c r="E462" s="242">
        <v>0</v>
      </c>
      <c r="F462" s="52" t="str">
        <f t="shared" si="10"/>
        <v>-</v>
      </c>
    </row>
    <row r="463" spans="1:6" ht="12.75" customHeight="1" x14ac:dyDescent="0.2">
      <c r="A463" s="53">
        <v>822</v>
      </c>
      <c r="B463" s="85" t="s">
        <v>933</v>
      </c>
      <c r="C463" s="50" t="s">
        <v>934</v>
      </c>
      <c r="D463" s="51">
        <f>SUM(D464:D465)</f>
        <v>0</v>
      </c>
      <c r="E463" s="51">
        <f>SUM(E464:E465)</f>
        <v>0</v>
      </c>
      <c r="F463" s="52" t="str">
        <f t="shared" si="10"/>
        <v>-</v>
      </c>
    </row>
    <row r="464" spans="1:6" ht="12.75" customHeight="1" x14ac:dyDescent="0.2">
      <c r="A464" s="53">
        <v>8221</v>
      </c>
      <c r="B464" s="85" t="s">
        <v>935</v>
      </c>
      <c r="C464" s="50" t="s">
        <v>936</v>
      </c>
      <c r="D464" s="242">
        <v>0</v>
      </c>
      <c r="E464" s="242">
        <v>0</v>
      </c>
      <c r="F464" s="52" t="str">
        <f t="shared" si="10"/>
        <v>-</v>
      </c>
    </row>
    <row r="465" spans="1:6" ht="12.75" customHeight="1" x14ac:dyDescent="0.2">
      <c r="A465" s="53">
        <v>8222</v>
      </c>
      <c r="B465" s="85" t="s">
        <v>937</v>
      </c>
      <c r="C465" s="50" t="s">
        <v>938</v>
      </c>
      <c r="D465" s="242">
        <v>0</v>
      </c>
      <c r="E465" s="242">
        <v>0</v>
      </c>
      <c r="F465" s="52" t="str">
        <f t="shared" si="10"/>
        <v>-</v>
      </c>
    </row>
    <row r="466" spans="1:6" ht="12.75" customHeight="1" x14ac:dyDescent="0.2">
      <c r="A466" s="53">
        <v>823</v>
      </c>
      <c r="B466" s="85" t="s">
        <v>939</v>
      </c>
      <c r="C466" s="50" t="s">
        <v>940</v>
      </c>
      <c r="D466" s="51">
        <f>SUM(D467:D468)</f>
        <v>0</v>
      </c>
      <c r="E466" s="51">
        <f>SUM(E467:E468)</f>
        <v>0</v>
      </c>
      <c r="F466" s="52" t="str">
        <f t="shared" si="10"/>
        <v>-</v>
      </c>
    </row>
    <row r="467" spans="1:6" ht="12.75" customHeight="1" x14ac:dyDescent="0.2">
      <c r="A467" s="53">
        <v>8231</v>
      </c>
      <c r="B467" s="85" t="s">
        <v>941</v>
      </c>
      <c r="C467" s="50" t="s">
        <v>942</v>
      </c>
      <c r="D467" s="242">
        <v>0</v>
      </c>
      <c r="E467" s="242">
        <v>0</v>
      </c>
      <c r="F467" s="52" t="str">
        <f t="shared" si="10"/>
        <v>-</v>
      </c>
    </row>
    <row r="468" spans="1:6" ht="12.75" customHeight="1" x14ac:dyDescent="0.2">
      <c r="A468" s="53">
        <v>8232</v>
      </c>
      <c r="B468" s="85" t="s">
        <v>943</v>
      </c>
      <c r="C468" s="50" t="s">
        <v>944</v>
      </c>
      <c r="D468" s="242">
        <v>0</v>
      </c>
      <c r="E468" s="242">
        <v>0</v>
      </c>
      <c r="F468" s="52" t="str">
        <f t="shared" si="10"/>
        <v>-</v>
      </c>
    </row>
    <row r="469" spans="1:6" ht="12.75" customHeight="1" x14ac:dyDescent="0.2">
      <c r="A469" s="53">
        <v>824</v>
      </c>
      <c r="B469" s="85" t="s">
        <v>945</v>
      </c>
      <c r="C469" s="50" t="s">
        <v>946</v>
      </c>
      <c r="D469" s="51">
        <f>SUM(D470:D471)</f>
        <v>0</v>
      </c>
      <c r="E469" s="51">
        <f>SUM(E470:E471)</f>
        <v>0</v>
      </c>
      <c r="F469" s="52" t="str">
        <f t="shared" si="10"/>
        <v>-</v>
      </c>
    </row>
    <row r="470" spans="1:6" ht="12.75" customHeight="1" x14ac:dyDescent="0.2">
      <c r="A470" s="53">
        <v>8241</v>
      </c>
      <c r="B470" s="85" t="s">
        <v>947</v>
      </c>
      <c r="C470" s="50" t="s">
        <v>948</v>
      </c>
      <c r="D470" s="242">
        <v>0</v>
      </c>
      <c r="E470" s="242">
        <v>0</v>
      </c>
      <c r="F470" s="52" t="str">
        <f t="shared" si="10"/>
        <v>-</v>
      </c>
    </row>
    <row r="471" spans="1:6" ht="12.75" customHeight="1" x14ac:dyDescent="0.2">
      <c r="A471" s="53">
        <v>8242</v>
      </c>
      <c r="B471" s="85" t="s">
        <v>949</v>
      </c>
      <c r="C471" s="50" t="s">
        <v>950</v>
      </c>
      <c r="D471" s="242">
        <v>0</v>
      </c>
      <c r="E471" s="242">
        <v>0</v>
      </c>
      <c r="F471" s="52" t="str">
        <f t="shared" si="10"/>
        <v>-</v>
      </c>
    </row>
    <row r="472" spans="1:6" ht="12.75" customHeight="1" x14ac:dyDescent="0.2">
      <c r="A472" s="53">
        <v>83</v>
      </c>
      <c r="B472" s="85" t="s">
        <v>951</v>
      </c>
      <c r="C472" s="50" t="s">
        <v>952</v>
      </c>
      <c r="D472" s="51">
        <f>D473+D477+D478+D481</f>
        <v>0</v>
      </c>
      <c r="E472" s="51">
        <f>E473+E477+E478+E481</f>
        <v>0</v>
      </c>
      <c r="F472" s="52" t="str">
        <f t="shared" si="10"/>
        <v>-</v>
      </c>
    </row>
    <row r="473" spans="1:6" ht="24" x14ac:dyDescent="0.2">
      <c r="A473" s="53">
        <v>831</v>
      </c>
      <c r="B473" s="85" t="s">
        <v>953</v>
      </c>
      <c r="C473" s="50" t="s">
        <v>954</v>
      </c>
      <c r="D473" s="51">
        <f>SUM(D474:D476)</f>
        <v>0</v>
      </c>
      <c r="E473" s="51">
        <f>SUM(E474:E476)</f>
        <v>0</v>
      </c>
      <c r="F473" s="52" t="str">
        <f t="shared" si="10"/>
        <v>-</v>
      </c>
    </row>
    <row r="474" spans="1:6" ht="12.75" customHeight="1" x14ac:dyDescent="0.2">
      <c r="A474" s="53">
        <v>8312</v>
      </c>
      <c r="B474" s="85" t="s">
        <v>955</v>
      </c>
      <c r="C474" s="50" t="s">
        <v>956</v>
      </c>
      <c r="D474" s="242">
        <v>0</v>
      </c>
      <c r="E474" s="242">
        <v>0</v>
      </c>
      <c r="F474" s="52" t="str">
        <f t="shared" si="10"/>
        <v>-</v>
      </c>
    </row>
    <row r="475" spans="1:6" ht="12.75" customHeight="1" x14ac:dyDescent="0.2">
      <c r="A475" s="53">
        <v>8313</v>
      </c>
      <c r="B475" s="85" t="s">
        <v>957</v>
      </c>
      <c r="C475" s="50" t="s">
        <v>958</v>
      </c>
      <c r="D475" s="242">
        <v>0</v>
      </c>
      <c r="E475" s="242">
        <v>0</v>
      </c>
      <c r="F475" s="52" t="str">
        <f t="shared" si="10"/>
        <v>-</v>
      </c>
    </row>
    <row r="476" spans="1:6" ht="12.75" customHeight="1" x14ac:dyDescent="0.2">
      <c r="A476" s="53">
        <v>8314</v>
      </c>
      <c r="B476" s="85" t="s">
        <v>959</v>
      </c>
      <c r="C476" s="50" t="s">
        <v>960</v>
      </c>
      <c r="D476" s="242">
        <v>0</v>
      </c>
      <c r="E476" s="242">
        <v>0</v>
      </c>
      <c r="F476" s="52" t="str">
        <f t="shared" si="10"/>
        <v>-</v>
      </c>
    </row>
    <row r="477" spans="1:6" ht="24" x14ac:dyDescent="0.2">
      <c r="A477" s="53">
        <v>832</v>
      </c>
      <c r="B477" s="232" t="s">
        <v>961</v>
      </c>
      <c r="C477" s="50" t="s">
        <v>962</v>
      </c>
      <c r="D477" s="242">
        <v>0</v>
      </c>
      <c r="E477" s="242">
        <v>0</v>
      </c>
      <c r="F477" s="52" t="str">
        <f t="shared" si="10"/>
        <v>-</v>
      </c>
    </row>
    <row r="478" spans="1:6" ht="24" x14ac:dyDescent="0.2">
      <c r="A478" s="53">
        <v>833</v>
      </c>
      <c r="B478" s="85" t="s">
        <v>963</v>
      </c>
      <c r="C478" s="50" t="s">
        <v>964</v>
      </c>
      <c r="D478" s="51">
        <f>SUM(D479:D480)</f>
        <v>0</v>
      </c>
      <c r="E478" s="51">
        <f>SUM(E479:E480)</f>
        <v>0</v>
      </c>
      <c r="F478" s="52" t="str">
        <f t="shared" si="10"/>
        <v>-</v>
      </c>
    </row>
    <row r="479" spans="1:6" ht="24" x14ac:dyDescent="0.2">
      <c r="A479" s="53">
        <v>8331</v>
      </c>
      <c r="B479" s="232" t="s">
        <v>965</v>
      </c>
      <c r="C479" s="50" t="s">
        <v>966</v>
      </c>
      <c r="D479" s="242">
        <v>0</v>
      </c>
      <c r="E479" s="242">
        <v>0</v>
      </c>
      <c r="F479" s="52" t="str">
        <f t="shared" si="10"/>
        <v>-</v>
      </c>
    </row>
    <row r="480" spans="1:6" ht="12.75" customHeight="1" x14ac:dyDescent="0.2">
      <c r="A480" s="53">
        <v>8332</v>
      </c>
      <c r="B480" s="85" t="s">
        <v>967</v>
      </c>
      <c r="C480" s="50" t="s">
        <v>968</v>
      </c>
      <c r="D480" s="242">
        <v>0</v>
      </c>
      <c r="E480" s="242">
        <v>0</v>
      </c>
      <c r="F480" s="52" t="str">
        <f t="shared" si="10"/>
        <v>-</v>
      </c>
    </row>
    <row r="481" spans="1:6" ht="24" x14ac:dyDescent="0.2">
      <c r="A481" s="53">
        <v>834</v>
      </c>
      <c r="B481" s="85" t="s">
        <v>969</v>
      </c>
      <c r="C481" s="50" t="s">
        <v>970</v>
      </c>
      <c r="D481" s="51">
        <f>SUM(D482:D483)</f>
        <v>0</v>
      </c>
      <c r="E481" s="51">
        <f>SUM(E482:E483)</f>
        <v>0</v>
      </c>
      <c r="F481" s="52" t="str">
        <f t="shared" si="10"/>
        <v>-</v>
      </c>
    </row>
    <row r="482" spans="1:6" ht="12.75" customHeight="1" x14ac:dyDescent="0.2">
      <c r="A482" s="53">
        <v>8341</v>
      </c>
      <c r="B482" s="85" t="s">
        <v>971</v>
      </c>
      <c r="C482" s="50" t="s">
        <v>972</v>
      </c>
      <c r="D482" s="242">
        <v>0</v>
      </c>
      <c r="E482" s="242">
        <v>0</v>
      </c>
      <c r="F482" s="52" t="str">
        <f t="shared" si="10"/>
        <v>-</v>
      </c>
    </row>
    <row r="483" spans="1:6" ht="12.75" customHeight="1" x14ac:dyDescent="0.2">
      <c r="A483" s="53">
        <v>8342</v>
      </c>
      <c r="B483" s="85" t="s">
        <v>973</v>
      </c>
      <c r="C483" s="50" t="s">
        <v>974</v>
      </c>
      <c r="D483" s="242">
        <v>0</v>
      </c>
      <c r="E483" s="242">
        <v>0</v>
      </c>
      <c r="F483" s="52" t="str">
        <f t="shared" si="10"/>
        <v>-</v>
      </c>
    </row>
    <row r="484" spans="1:6" ht="12.75" customHeight="1" x14ac:dyDescent="0.2">
      <c r="A484" s="53">
        <v>84</v>
      </c>
      <c r="B484" s="85" t="s">
        <v>975</v>
      </c>
      <c r="C484" s="50" t="s">
        <v>976</v>
      </c>
      <c r="D484" s="51">
        <f>D485+D490+D494+D495+D502+D507</f>
        <v>0</v>
      </c>
      <c r="E484" s="51">
        <f>E485+E490+E494+E495+E502+E507</f>
        <v>0</v>
      </c>
      <c r="F484" s="52" t="str">
        <f t="shared" si="10"/>
        <v>-</v>
      </c>
    </row>
    <row r="485" spans="1:6" ht="24" x14ac:dyDescent="0.2">
      <c r="A485" s="53">
        <v>841</v>
      </c>
      <c r="B485" s="85" t="s">
        <v>977</v>
      </c>
      <c r="C485" s="50" t="s">
        <v>978</v>
      </c>
      <c r="D485" s="51">
        <f>SUM(D486:D489)</f>
        <v>0</v>
      </c>
      <c r="E485" s="51">
        <f>SUM(E486:E489)</f>
        <v>0</v>
      </c>
      <c r="F485" s="52" t="str">
        <f t="shared" si="10"/>
        <v>-</v>
      </c>
    </row>
    <row r="486" spans="1:6" ht="12.75" customHeight="1" x14ac:dyDescent="0.2">
      <c r="A486" s="53">
        <v>8413</v>
      </c>
      <c r="B486" s="85" t="s">
        <v>979</v>
      </c>
      <c r="C486" s="50" t="s">
        <v>980</v>
      </c>
      <c r="D486" s="242">
        <v>0</v>
      </c>
      <c r="E486" s="242">
        <v>0</v>
      </c>
      <c r="F486" s="52" t="str">
        <f t="shared" si="10"/>
        <v>-</v>
      </c>
    </row>
    <row r="487" spans="1:6" ht="12.75" customHeight="1" x14ac:dyDescent="0.2">
      <c r="A487" s="53">
        <v>8414</v>
      </c>
      <c r="B487" s="85" t="s">
        <v>981</v>
      </c>
      <c r="C487" s="50" t="s">
        <v>982</v>
      </c>
      <c r="D487" s="242">
        <v>0</v>
      </c>
      <c r="E487" s="242">
        <v>0</v>
      </c>
      <c r="F487" s="52" t="str">
        <f t="shared" si="10"/>
        <v>-</v>
      </c>
    </row>
    <row r="488" spans="1:6" ht="12.75" customHeight="1" x14ac:dyDescent="0.2">
      <c r="A488" s="53">
        <v>8415</v>
      </c>
      <c r="B488" s="85" t="s">
        <v>983</v>
      </c>
      <c r="C488" s="50" t="s">
        <v>984</v>
      </c>
      <c r="D488" s="242">
        <v>0</v>
      </c>
      <c r="E488" s="242">
        <v>0</v>
      </c>
      <c r="F488" s="52" t="str">
        <f t="shared" si="10"/>
        <v>-</v>
      </c>
    </row>
    <row r="489" spans="1:6" ht="12.75" customHeight="1" x14ac:dyDescent="0.2">
      <c r="A489" s="53">
        <v>8416</v>
      </c>
      <c r="B489" s="85" t="s">
        <v>985</v>
      </c>
      <c r="C489" s="50" t="s">
        <v>986</v>
      </c>
      <c r="D489" s="242">
        <v>0</v>
      </c>
      <c r="E489" s="242">
        <v>0</v>
      </c>
      <c r="F489" s="52" t="str">
        <f t="shared" si="10"/>
        <v>-</v>
      </c>
    </row>
    <row r="490" spans="1:6" ht="24" x14ac:dyDescent="0.2">
      <c r="A490" s="53">
        <v>842</v>
      </c>
      <c r="B490" s="85" t="s">
        <v>987</v>
      </c>
      <c r="C490" s="50" t="s">
        <v>988</v>
      </c>
      <c r="D490" s="51">
        <f>SUM(D491:D493)</f>
        <v>0</v>
      </c>
      <c r="E490" s="51">
        <f>SUM(E491:E493)</f>
        <v>0</v>
      </c>
      <c r="F490" s="52" t="str">
        <f t="shared" si="10"/>
        <v>-</v>
      </c>
    </row>
    <row r="491" spans="1:6" ht="12.75" customHeight="1" x14ac:dyDescent="0.2">
      <c r="A491" s="53">
        <v>8422</v>
      </c>
      <c r="B491" s="85" t="s">
        <v>989</v>
      </c>
      <c r="C491" s="50" t="s">
        <v>990</v>
      </c>
      <c r="D491" s="242">
        <v>0</v>
      </c>
      <c r="E491" s="242">
        <v>0</v>
      </c>
      <c r="F491" s="52" t="str">
        <f t="shared" si="10"/>
        <v>-</v>
      </c>
    </row>
    <row r="492" spans="1:6" ht="12.75" customHeight="1" x14ac:dyDescent="0.2">
      <c r="A492" s="53">
        <v>8423</v>
      </c>
      <c r="B492" s="85" t="s">
        <v>991</v>
      </c>
      <c r="C492" s="50" t="s">
        <v>992</v>
      </c>
      <c r="D492" s="242">
        <v>0</v>
      </c>
      <c r="E492" s="242">
        <v>0</v>
      </c>
      <c r="F492" s="52" t="str">
        <f t="shared" si="10"/>
        <v>-</v>
      </c>
    </row>
    <row r="493" spans="1:6" ht="12.75" customHeight="1" x14ac:dyDescent="0.2">
      <c r="A493" s="53">
        <v>8424</v>
      </c>
      <c r="B493" s="85" t="s">
        <v>993</v>
      </c>
      <c r="C493" s="50" t="s">
        <v>994</v>
      </c>
      <c r="D493" s="242">
        <v>0</v>
      </c>
      <c r="E493" s="242">
        <v>0</v>
      </c>
      <c r="F493" s="52" t="str">
        <f t="shared" si="10"/>
        <v>-</v>
      </c>
    </row>
    <row r="494" spans="1:6" ht="12.75" customHeight="1" x14ac:dyDescent="0.2">
      <c r="A494" s="53">
        <v>843</v>
      </c>
      <c r="B494" s="85" t="s">
        <v>995</v>
      </c>
      <c r="C494" s="50" t="s">
        <v>996</v>
      </c>
      <c r="D494" s="242">
        <v>0</v>
      </c>
      <c r="E494" s="242">
        <v>0</v>
      </c>
      <c r="F494" s="52" t="str">
        <f t="shared" si="10"/>
        <v>-</v>
      </c>
    </row>
    <row r="495" spans="1:6" ht="24" x14ac:dyDescent="0.2">
      <c r="A495" s="53">
        <v>844</v>
      </c>
      <c r="B495" s="85" t="s">
        <v>997</v>
      </c>
      <c r="C495" s="50" t="s">
        <v>998</v>
      </c>
      <c r="D495" s="51">
        <f>SUM(D496:D501)</f>
        <v>0</v>
      </c>
      <c r="E495" s="51">
        <f>SUM(E496:E501)</f>
        <v>0</v>
      </c>
      <c r="F495" s="52" t="str">
        <f t="shared" si="10"/>
        <v>-</v>
      </c>
    </row>
    <row r="496" spans="1:6" ht="12.75" customHeight="1" x14ac:dyDescent="0.2">
      <c r="A496" s="53">
        <v>8443</v>
      </c>
      <c r="B496" s="85" t="s">
        <v>999</v>
      </c>
      <c r="C496" s="50" t="s">
        <v>1000</v>
      </c>
      <c r="D496" s="242">
        <v>0</v>
      </c>
      <c r="E496" s="242">
        <v>0</v>
      </c>
      <c r="F496" s="52" t="str">
        <f t="shared" si="10"/>
        <v>-</v>
      </c>
    </row>
    <row r="497" spans="1:6" ht="12.75" customHeight="1" x14ac:dyDescent="0.2">
      <c r="A497" s="53">
        <v>8444</v>
      </c>
      <c r="B497" s="85" t="s">
        <v>1001</v>
      </c>
      <c r="C497" s="50" t="s">
        <v>1002</v>
      </c>
      <c r="D497" s="242">
        <v>0</v>
      </c>
      <c r="E497" s="242">
        <v>0</v>
      </c>
      <c r="F497" s="52" t="str">
        <f t="shared" si="10"/>
        <v>-</v>
      </c>
    </row>
    <row r="498" spans="1:6" ht="24" x14ac:dyDescent="0.2">
      <c r="A498" s="53">
        <v>8445</v>
      </c>
      <c r="B498" s="85" t="s">
        <v>1003</v>
      </c>
      <c r="C498" s="50" t="s">
        <v>1004</v>
      </c>
      <c r="D498" s="242">
        <v>0</v>
      </c>
      <c r="E498" s="242">
        <v>0</v>
      </c>
      <c r="F498" s="52" t="str">
        <f t="shared" si="10"/>
        <v>-</v>
      </c>
    </row>
    <row r="499" spans="1:6" ht="12.75" customHeight="1" x14ac:dyDescent="0.2">
      <c r="A499" s="53">
        <v>8446</v>
      </c>
      <c r="B499" s="85" t="s">
        <v>1005</v>
      </c>
      <c r="C499" s="50" t="s">
        <v>1006</v>
      </c>
      <c r="D499" s="242">
        <v>0</v>
      </c>
      <c r="E499" s="242">
        <v>0</v>
      </c>
      <c r="F499" s="52" t="str">
        <f t="shared" si="10"/>
        <v>-</v>
      </c>
    </row>
    <row r="500" spans="1:6" ht="12.75" customHeight="1" x14ac:dyDescent="0.2">
      <c r="A500" s="53">
        <v>8447</v>
      </c>
      <c r="B500" s="85" t="s">
        <v>1007</v>
      </c>
      <c r="C500" s="50" t="s">
        <v>1008</v>
      </c>
      <c r="D500" s="242">
        <v>0</v>
      </c>
      <c r="E500" s="242">
        <v>0</v>
      </c>
      <c r="F500" s="52" t="str">
        <f t="shared" si="10"/>
        <v>-</v>
      </c>
    </row>
    <row r="501" spans="1:6" ht="12.75" customHeight="1" x14ac:dyDescent="0.2">
      <c r="A501" s="53">
        <v>8448</v>
      </c>
      <c r="B501" s="85" t="s">
        <v>1009</v>
      </c>
      <c r="C501" s="50" t="s">
        <v>1010</v>
      </c>
      <c r="D501" s="242">
        <v>0</v>
      </c>
      <c r="E501" s="242">
        <v>0</v>
      </c>
      <c r="F501" s="52" t="str">
        <f t="shared" si="10"/>
        <v>-</v>
      </c>
    </row>
    <row r="502" spans="1:6" ht="24" x14ac:dyDescent="0.2">
      <c r="A502" s="53">
        <v>845</v>
      </c>
      <c r="B502" s="232" t="s">
        <v>1011</v>
      </c>
      <c r="C502" s="50" t="s">
        <v>1012</v>
      </c>
      <c r="D502" s="51">
        <f>SUM(D503:D506)</f>
        <v>0</v>
      </c>
      <c r="E502" s="51">
        <f>SUM(E503:E506)</f>
        <v>0</v>
      </c>
      <c r="F502" s="52" t="str">
        <f t="shared" si="10"/>
        <v>-</v>
      </c>
    </row>
    <row r="503" spans="1:6" ht="12.75" customHeight="1" x14ac:dyDescent="0.2">
      <c r="A503" s="53">
        <v>8453</v>
      </c>
      <c r="B503" s="85" t="s">
        <v>1013</v>
      </c>
      <c r="C503" s="50" t="s">
        <v>1014</v>
      </c>
      <c r="D503" s="242">
        <v>0</v>
      </c>
      <c r="E503" s="242">
        <v>0</v>
      </c>
      <c r="F503" s="52" t="str">
        <f t="shared" si="10"/>
        <v>-</v>
      </c>
    </row>
    <row r="504" spans="1:6" ht="12.75" customHeight="1" x14ac:dyDescent="0.2">
      <c r="A504" s="53">
        <v>8454</v>
      </c>
      <c r="B504" s="85" t="s">
        <v>1015</v>
      </c>
      <c r="C504" s="50" t="s">
        <v>1016</v>
      </c>
      <c r="D504" s="242">
        <v>0</v>
      </c>
      <c r="E504" s="242">
        <v>0</v>
      </c>
      <c r="F504" s="52" t="str">
        <f t="shared" si="10"/>
        <v>-</v>
      </c>
    </row>
    <row r="505" spans="1:6" ht="12.75" customHeight="1" x14ac:dyDescent="0.2">
      <c r="A505" s="53">
        <v>8455</v>
      </c>
      <c r="B505" s="85" t="s">
        <v>1017</v>
      </c>
      <c r="C505" s="50" t="s">
        <v>1018</v>
      </c>
      <c r="D505" s="242">
        <v>0</v>
      </c>
      <c r="E505" s="242">
        <v>0</v>
      </c>
      <c r="F505" s="52" t="str">
        <f t="shared" si="10"/>
        <v>-</v>
      </c>
    </row>
    <row r="506" spans="1:6" ht="12.75" customHeight="1" x14ac:dyDescent="0.2">
      <c r="A506" s="53">
        <v>8456</v>
      </c>
      <c r="B506" s="85" t="s">
        <v>1019</v>
      </c>
      <c r="C506" s="50" t="s">
        <v>1020</v>
      </c>
      <c r="D506" s="242">
        <v>0</v>
      </c>
      <c r="E506" s="242">
        <v>0</v>
      </c>
      <c r="F506" s="52" t="str">
        <f t="shared" si="10"/>
        <v>-</v>
      </c>
    </row>
    <row r="507" spans="1:6" ht="12.75" customHeight="1" x14ac:dyDescent="0.2">
      <c r="A507" s="53">
        <v>847</v>
      </c>
      <c r="B507" s="85" t="s">
        <v>1021</v>
      </c>
      <c r="C507" s="50" t="s">
        <v>1022</v>
      </c>
      <c r="D507" s="51">
        <f>SUM(D508:D514)</f>
        <v>0</v>
      </c>
      <c r="E507" s="51">
        <f>SUM(E508:E514)</f>
        <v>0</v>
      </c>
      <c r="F507" s="52" t="str">
        <f t="shared" si="10"/>
        <v>-</v>
      </c>
    </row>
    <row r="508" spans="1:6" ht="12.75" customHeight="1" x14ac:dyDescent="0.2">
      <c r="A508" s="53">
        <v>8471</v>
      </c>
      <c r="B508" s="85" t="s">
        <v>1023</v>
      </c>
      <c r="C508" s="50" t="s">
        <v>1024</v>
      </c>
      <c r="D508" s="242">
        <v>0</v>
      </c>
      <c r="E508" s="242">
        <v>0</v>
      </c>
      <c r="F508" s="52" t="str">
        <f t="shared" si="10"/>
        <v>-</v>
      </c>
    </row>
    <row r="509" spans="1:6" ht="12.75" customHeight="1" x14ac:dyDescent="0.2">
      <c r="A509" s="53">
        <v>8472</v>
      </c>
      <c r="B509" s="85" t="s">
        <v>1025</v>
      </c>
      <c r="C509" s="50" t="s">
        <v>1026</v>
      </c>
      <c r="D509" s="242">
        <v>0</v>
      </c>
      <c r="E509" s="242">
        <v>0</v>
      </c>
      <c r="F509" s="52" t="str">
        <f t="shared" si="10"/>
        <v>-</v>
      </c>
    </row>
    <row r="510" spans="1:6" ht="12.75" customHeight="1" x14ac:dyDescent="0.2">
      <c r="A510" s="53">
        <v>8473</v>
      </c>
      <c r="B510" s="85" t="s">
        <v>1027</v>
      </c>
      <c r="C510" s="50" t="s">
        <v>1028</v>
      </c>
      <c r="D510" s="242">
        <v>0</v>
      </c>
      <c r="E510" s="242">
        <v>0</v>
      </c>
      <c r="F510" s="52" t="str">
        <f t="shared" si="10"/>
        <v>-</v>
      </c>
    </row>
    <row r="511" spans="1:6" ht="12.75" customHeight="1" x14ac:dyDescent="0.2">
      <c r="A511" s="53">
        <v>8474</v>
      </c>
      <c r="B511" s="85" t="s">
        <v>1029</v>
      </c>
      <c r="C511" s="50" t="s">
        <v>1030</v>
      </c>
      <c r="D511" s="242">
        <v>0</v>
      </c>
      <c r="E511" s="242">
        <v>0</v>
      </c>
      <c r="F511" s="52" t="str">
        <f t="shared" si="10"/>
        <v>-</v>
      </c>
    </row>
    <row r="512" spans="1:6" ht="12.75" customHeight="1" x14ac:dyDescent="0.2">
      <c r="A512" s="53">
        <v>8475</v>
      </c>
      <c r="B512" s="85" t="s">
        <v>1031</v>
      </c>
      <c r="C512" s="50" t="s">
        <v>1032</v>
      </c>
      <c r="D512" s="242">
        <v>0</v>
      </c>
      <c r="E512" s="242">
        <v>0</v>
      </c>
      <c r="F512" s="52" t="str">
        <f t="shared" si="10"/>
        <v>-</v>
      </c>
    </row>
    <row r="513" spans="1:6" ht="12.75" customHeight="1" x14ac:dyDescent="0.2">
      <c r="A513" s="53">
        <v>8476</v>
      </c>
      <c r="B513" s="85" t="s">
        <v>1033</v>
      </c>
      <c r="C513" s="50" t="s">
        <v>1034</v>
      </c>
      <c r="D513" s="242">
        <v>0</v>
      </c>
      <c r="E513" s="242">
        <v>0</v>
      </c>
      <c r="F513" s="52" t="str">
        <f t="shared" si="10"/>
        <v>-</v>
      </c>
    </row>
    <row r="514" spans="1:6" ht="24" x14ac:dyDescent="0.2">
      <c r="A514" s="53" t="s">
        <v>1035</v>
      </c>
      <c r="B514" s="85" t="s">
        <v>1036</v>
      </c>
      <c r="C514" s="50" t="s">
        <v>1035</v>
      </c>
      <c r="D514" s="242">
        <v>0</v>
      </c>
      <c r="E514" s="242">
        <v>0</v>
      </c>
      <c r="F514" s="52" t="str">
        <f t="shared" si="10"/>
        <v>-</v>
      </c>
    </row>
    <row r="515" spans="1:6" ht="12.75" customHeight="1" x14ac:dyDescent="0.2">
      <c r="A515" s="53">
        <v>85</v>
      </c>
      <c r="B515" s="85" t="s">
        <v>1037</v>
      </c>
      <c r="C515" s="50" t="s">
        <v>1038</v>
      </c>
      <c r="D515" s="51">
        <f>D516+D519+D522+D525</f>
        <v>0</v>
      </c>
      <c r="E515" s="51">
        <f>E516+E519+E522+E525</f>
        <v>0</v>
      </c>
      <c r="F515" s="52" t="str">
        <f t="shared" si="10"/>
        <v>-</v>
      </c>
    </row>
    <row r="516" spans="1:6" ht="12.75" customHeight="1" x14ac:dyDescent="0.2">
      <c r="A516" s="53">
        <v>851</v>
      </c>
      <c r="B516" s="85" t="s">
        <v>1039</v>
      </c>
      <c r="C516" s="50" t="s">
        <v>1040</v>
      </c>
      <c r="D516" s="51">
        <f>SUM(D517:D518)</f>
        <v>0</v>
      </c>
      <c r="E516" s="51">
        <f>SUM(E517:E518)</f>
        <v>0</v>
      </c>
      <c r="F516" s="52" t="str">
        <f t="shared" si="10"/>
        <v>-</v>
      </c>
    </row>
    <row r="517" spans="1:6" ht="12.75" customHeight="1" x14ac:dyDescent="0.2">
      <c r="A517" s="53">
        <v>8511</v>
      </c>
      <c r="B517" s="85" t="s">
        <v>1041</v>
      </c>
      <c r="C517" s="50" t="s">
        <v>1042</v>
      </c>
      <c r="D517" s="242">
        <v>0</v>
      </c>
      <c r="E517" s="242">
        <v>0</v>
      </c>
      <c r="F517" s="52" t="str">
        <f t="shared" si="10"/>
        <v>-</v>
      </c>
    </row>
    <row r="518" spans="1:6" ht="12.75" customHeight="1" x14ac:dyDescent="0.2">
      <c r="A518" s="53">
        <v>8512</v>
      </c>
      <c r="B518" s="85" t="s">
        <v>1043</v>
      </c>
      <c r="C518" s="50" t="s">
        <v>1044</v>
      </c>
      <c r="D518" s="242">
        <v>0</v>
      </c>
      <c r="E518" s="242">
        <v>0</v>
      </c>
      <c r="F518" s="52" t="str">
        <f t="shared" si="10"/>
        <v>-</v>
      </c>
    </row>
    <row r="519" spans="1:6" ht="12.75" customHeight="1" x14ac:dyDescent="0.2">
      <c r="A519" s="53">
        <v>852</v>
      </c>
      <c r="B519" s="85" t="s">
        <v>1045</v>
      </c>
      <c r="C519" s="50" t="s">
        <v>1046</v>
      </c>
      <c r="D519" s="51">
        <f>SUM(D520:D521)</f>
        <v>0</v>
      </c>
      <c r="E519" s="51">
        <f>SUM(E520:E521)</f>
        <v>0</v>
      </c>
      <c r="F519" s="52" t="str">
        <f t="shared" si="10"/>
        <v>-</v>
      </c>
    </row>
    <row r="520" spans="1:6" ht="12.75" customHeight="1" x14ac:dyDescent="0.2">
      <c r="A520" s="53">
        <v>8521</v>
      </c>
      <c r="B520" s="85" t="s">
        <v>1047</v>
      </c>
      <c r="C520" s="50" t="s">
        <v>1048</v>
      </c>
      <c r="D520" s="242">
        <v>0</v>
      </c>
      <c r="E520" s="242">
        <v>0</v>
      </c>
      <c r="F520" s="52" t="str">
        <f t="shared" si="10"/>
        <v>-</v>
      </c>
    </row>
    <row r="521" spans="1:6" ht="12.75" customHeight="1" x14ac:dyDescent="0.2">
      <c r="A521" s="53">
        <v>8522</v>
      </c>
      <c r="B521" s="85" t="s">
        <v>1049</v>
      </c>
      <c r="C521" s="50" t="s">
        <v>1050</v>
      </c>
      <c r="D521" s="242">
        <v>0</v>
      </c>
      <c r="E521" s="242">
        <v>0</v>
      </c>
      <c r="F521" s="52" t="str">
        <f t="shared" si="10"/>
        <v>-</v>
      </c>
    </row>
    <row r="522" spans="1:6" ht="12.75" customHeight="1" x14ac:dyDescent="0.2">
      <c r="A522" s="53">
        <v>853</v>
      </c>
      <c r="B522" s="85" t="s">
        <v>1051</v>
      </c>
      <c r="C522" s="50" t="s">
        <v>1052</v>
      </c>
      <c r="D522" s="51">
        <f>SUM(D523:D524)</f>
        <v>0</v>
      </c>
      <c r="E522" s="51">
        <f>SUM(E523:E524)</f>
        <v>0</v>
      </c>
      <c r="F522" s="52" t="str">
        <f t="shared" si="10"/>
        <v>-</v>
      </c>
    </row>
    <row r="523" spans="1:6" ht="12.75" customHeight="1" x14ac:dyDescent="0.2">
      <c r="A523" s="53">
        <v>8531</v>
      </c>
      <c r="B523" s="85" t="s">
        <v>1053</v>
      </c>
      <c r="C523" s="50" t="s">
        <v>1054</v>
      </c>
      <c r="D523" s="242">
        <v>0</v>
      </c>
      <c r="E523" s="242">
        <v>0</v>
      </c>
      <c r="F523" s="52" t="str">
        <f t="shared" si="10"/>
        <v>-</v>
      </c>
    </row>
    <row r="524" spans="1:6" ht="12.75" customHeight="1" x14ac:dyDescent="0.2">
      <c r="A524" s="53">
        <v>8532</v>
      </c>
      <c r="B524" s="85" t="s">
        <v>1055</v>
      </c>
      <c r="C524" s="50" t="s">
        <v>1056</v>
      </c>
      <c r="D524" s="242">
        <v>0</v>
      </c>
      <c r="E524" s="242">
        <v>0</v>
      </c>
      <c r="F524" s="52" t="str">
        <f t="shared" si="10"/>
        <v>-</v>
      </c>
    </row>
    <row r="525" spans="1:6" ht="12.75" customHeight="1" x14ac:dyDescent="0.2">
      <c r="A525" s="53">
        <v>854</v>
      </c>
      <c r="B525" s="85" t="s">
        <v>1057</v>
      </c>
      <c r="C525" s="50" t="s">
        <v>1058</v>
      </c>
      <c r="D525" s="51">
        <f>SUM(D526:D527)</f>
        <v>0</v>
      </c>
      <c r="E525" s="51">
        <f>SUM(E526:E527)</f>
        <v>0</v>
      </c>
      <c r="F525" s="52" t="str">
        <f t="shared" si="10"/>
        <v>-</v>
      </c>
    </row>
    <row r="526" spans="1:6" ht="12.75" customHeight="1" x14ac:dyDescent="0.2">
      <c r="A526" s="53">
        <v>8541</v>
      </c>
      <c r="B526" s="85" t="s">
        <v>1059</v>
      </c>
      <c r="C526" s="50" t="s">
        <v>1060</v>
      </c>
      <c r="D526" s="242">
        <v>0</v>
      </c>
      <c r="E526" s="242">
        <v>0</v>
      </c>
      <c r="F526" s="52" t="str">
        <f t="shared" si="10"/>
        <v>-</v>
      </c>
    </row>
    <row r="527" spans="1:6" ht="12.75" customHeight="1" x14ac:dyDescent="0.2">
      <c r="A527" s="53">
        <v>8542</v>
      </c>
      <c r="B527" s="85" t="s">
        <v>1061</v>
      </c>
      <c r="C527" s="50" t="s">
        <v>1062</v>
      </c>
      <c r="D527" s="242">
        <v>0</v>
      </c>
      <c r="E527" s="242">
        <v>0</v>
      </c>
      <c r="F527" s="52" t="str">
        <f t="shared" si="10"/>
        <v>-</v>
      </c>
    </row>
    <row r="528" spans="1:6" ht="12.75" customHeight="1" x14ac:dyDescent="0.2">
      <c r="A528" s="53">
        <v>5</v>
      </c>
      <c r="B528" s="85" t="s">
        <v>1063</v>
      </c>
      <c r="C528" s="50" t="s">
        <v>1064</v>
      </c>
      <c r="D528" s="51">
        <f>D529+D567+D580+D593+D625</f>
        <v>245185.98</v>
      </c>
      <c r="E528" s="51">
        <f>E529+E567+E580+E593+E625</f>
        <v>108312.17</v>
      </c>
      <c r="F528" s="52">
        <f t="shared" si="10"/>
        <v>44.175515255807042</v>
      </c>
    </row>
    <row r="529" spans="1:6" ht="24" x14ac:dyDescent="0.2">
      <c r="A529" s="53">
        <v>51</v>
      </c>
      <c r="B529" s="85" t="s">
        <v>1065</v>
      </c>
      <c r="C529" s="50" t="s">
        <v>1066</v>
      </c>
      <c r="D529" s="51">
        <f>D530+D535+D538+D542+D543+D550+D555+D563</f>
        <v>222701.01</v>
      </c>
      <c r="E529" s="51">
        <f>E530+E535+E538+E542+E543+E550+E555+E563</f>
        <v>86000</v>
      </c>
      <c r="F529" s="52">
        <f t="shared" si="10"/>
        <v>38.616798370155571</v>
      </c>
    </row>
    <row r="530" spans="1:6" ht="24" x14ac:dyDescent="0.2">
      <c r="A530" s="53">
        <v>511</v>
      </c>
      <c r="B530" s="85" t="s">
        <v>1067</v>
      </c>
      <c r="C530" s="50" t="s">
        <v>1068</v>
      </c>
      <c r="D530" s="51">
        <f>SUM(D531:D534)</f>
        <v>0</v>
      </c>
      <c r="E530" s="51">
        <f>SUM(E531:E534)</f>
        <v>0</v>
      </c>
      <c r="F530" s="52" t="str">
        <f t="shared" si="10"/>
        <v>-</v>
      </c>
    </row>
    <row r="531" spans="1:6" ht="12.75" customHeight="1" x14ac:dyDescent="0.2">
      <c r="A531" s="53">
        <v>5113</v>
      </c>
      <c r="B531" s="85" t="s">
        <v>1069</v>
      </c>
      <c r="C531" s="50" t="s">
        <v>1070</v>
      </c>
      <c r="D531" s="242">
        <v>0</v>
      </c>
      <c r="E531" s="242">
        <v>0</v>
      </c>
      <c r="F531" s="52" t="str">
        <f t="shared" si="10"/>
        <v>-</v>
      </c>
    </row>
    <row r="532" spans="1:6" ht="12.75" customHeight="1" x14ac:dyDescent="0.2">
      <c r="A532" s="53">
        <v>5114</v>
      </c>
      <c r="B532" s="85" t="s">
        <v>1071</v>
      </c>
      <c r="C532" s="50" t="s">
        <v>1072</v>
      </c>
      <c r="D532" s="242">
        <v>0</v>
      </c>
      <c r="E532" s="242">
        <v>0</v>
      </c>
      <c r="F532" s="52" t="str">
        <f t="shared" si="10"/>
        <v>-</v>
      </c>
    </row>
    <row r="533" spans="1:6" ht="12.75" customHeight="1" x14ac:dyDescent="0.2">
      <c r="A533" s="53">
        <v>5115</v>
      </c>
      <c r="B533" s="85" t="s">
        <v>1073</v>
      </c>
      <c r="C533" s="50" t="s">
        <v>1074</v>
      </c>
      <c r="D533" s="242">
        <v>0</v>
      </c>
      <c r="E533" s="242">
        <v>0</v>
      </c>
      <c r="F533" s="52" t="str">
        <f t="shared" si="10"/>
        <v>-</v>
      </c>
    </row>
    <row r="534" spans="1:6" ht="12.75" customHeight="1" x14ac:dyDescent="0.2">
      <c r="A534" s="53">
        <v>5116</v>
      </c>
      <c r="B534" s="85" t="s">
        <v>1075</v>
      </c>
      <c r="C534" s="50" t="s">
        <v>1076</v>
      </c>
      <c r="D534" s="242">
        <v>0</v>
      </c>
      <c r="E534" s="242">
        <v>0</v>
      </c>
      <c r="F534" s="52" t="str">
        <f t="shared" si="10"/>
        <v>-</v>
      </c>
    </row>
    <row r="535" spans="1:6" ht="24" x14ac:dyDescent="0.2">
      <c r="A535" s="53">
        <v>512</v>
      </c>
      <c r="B535" s="232" t="s">
        <v>1077</v>
      </c>
      <c r="C535" s="50" t="s">
        <v>1078</v>
      </c>
      <c r="D535" s="51">
        <f>SUM(D536:D537)</f>
        <v>222701.01</v>
      </c>
      <c r="E535" s="51">
        <f>SUM(E536:E537)</f>
        <v>66000</v>
      </c>
      <c r="F535" s="52">
        <f t="shared" si="10"/>
        <v>29.636147586398458</v>
      </c>
    </row>
    <row r="536" spans="1:6" ht="24" x14ac:dyDescent="0.2">
      <c r="A536" s="53">
        <v>5121</v>
      </c>
      <c r="B536" s="85" t="s">
        <v>1079</v>
      </c>
      <c r="C536" s="50" t="s">
        <v>1080</v>
      </c>
      <c r="D536" s="242">
        <v>222701.01</v>
      </c>
      <c r="E536" s="242">
        <v>66000</v>
      </c>
      <c r="F536" s="52">
        <f t="shared" si="10"/>
        <v>29.636147586398458</v>
      </c>
    </row>
    <row r="537" spans="1:6" ht="24" x14ac:dyDescent="0.2">
      <c r="A537" s="53">
        <v>5122</v>
      </c>
      <c r="B537" s="85" t="s">
        <v>1081</v>
      </c>
      <c r="C537" s="50" t="s">
        <v>1082</v>
      </c>
      <c r="D537" s="242">
        <v>0</v>
      </c>
      <c r="E537" s="242">
        <v>0</v>
      </c>
      <c r="F537" s="52" t="str">
        <f t="shared" si="10"/>
        <v>-</v>
      </c>
    </row>
    <row r="538" spans="1:6" ht="24" x14ac:dyDescent="0.2">
      <c r="A538" s="53">
        <v>513</v>
      </c>
      <c r="B538" s="85" t="s">
        <v>1083</v>
      </c>
      <c r="C538" s="50" t="s">
        <v>1084</v>
      </c>
      <c r="D538" s="51">
        <f>SUM(D539:D541)</f>
        <v>0</v>
      </c>
      <c r="E538" s="51">
        <f>SUM(E539:E541)</f>
        <v>0</v>
      </c>
      <c r="F538" s="52" t="str">
        <f t="shared" si="10"/>
        <v>-</v>
      </c>
    </row>
    <row r="539" spans="1:6" ht="12.75" customHeight="1" x14ac:dyDescent="0.2">
      <c r="A539" s="53">
        <v>5132</v>
      </c>
      <c r="B539" s="85" t="s">
        <v>1085</v>
      </c>
      <c r="C539" s="50" t="s">
        <v>1086</v>
      </c>
      <c r="D539" s="242">
        <v>0</v>
      </c>
      <c r="E539" s="242">
        <v>0</v>
      </c>
      <c r="F539" s="52" t="str">
        <f t="shared" si="10"/>
        <v>-</v>
      </c>
    </row>
    <row r="540" spans="1:6" ht="12.75" customHeight="1" x14ac:dyDescent="0.2">
      <c r="A540" s="60">
        <v>5133</v>
      </c>
      <c r="B540" s="85" t="s">
        <v>1087</v>
      </c>
      <c r="C540" s="61" t="s">
        <v>1088</v>
      </c>
      <c r="D540" s="242">
        <v>0</v>
      </c>
      <c r="E540" s="242">
        <v>0</v>
      </c>
      <c r="F540" s="52" t="str">
        <f t="shared" si="10"/>
        <v>-</v>
      </c>
    </row>
    <row r="541" spans="1:6" ht="12.75" customHeight="1" x14ac:dyDescent="0.2">
      <c r="A541" s="60">
        <v>5134</v>
      </c>
      <c r="B541" s="85" t="s">
        <v>1089</v>
      </c>
      <c r="C541" s="61" t="s">
        <v>1090</v>
      </c>
      <c r="D541" s="242">
        <v>0</v>
      </c>
      <c r="E541" s="242">
        <v>0</v>
      </c>
      <c r="F541" s="52" t="str">
        <f t="shared" si="10"/>
        <v>-</v>
      </c>
    </row>
    <row r="542" spans="1:6" ht="12.75" customHeight="1" x14ac:dyDescent="0.2">
      <c r="A542" s="53">
        <v>514</v>
      </c>
      <c r="B542" s="232" t="s">
        <v>1091</v>
      </c>
      <c r="C542" s="50" t="s">
        <v>1092</v>
      </c>
      <c r="D542" s="242">
        <v>0</v>
      </c>
      <c r="E542" s="242">
        <v>0</v>
      </c>
      <c r="F542" s="52" t="str">
        <f t="shared" si="10"/>
        <v>-</v>
      </c>
    </row>
    <row r="543" spans="1:6" ht="24" x14ac:dyDescent="0.2">
      <c r="A543" s="53">
        <v>515</v>
      </c>
      <c r="B543" s="85" t="s">
        <v>1093</v>
      </c>
      <c r="C543" s="50" t="s">
        <v>1094</v>
      </c>
      <c r="D543" s="51">
        <f>SUM(D544:D549)</f>
        <v>0</v>
      </c>
      <c r="E543" s="51">
        <f>SUM(E544:E549)</f>
        <v>0</v>
      </c>
      <c r="F543" s="52" t="str">
        <f t="shared" si="10"/>
        <v>-</v>
      </c>
    </row>
    <row r="544" spans="1:6" ht="12.75" customHeight="1" x14ac:dyDescent="0.2">
      <c r="A544" s="53">
        <v>5153</v>
      </c>
      <c r="B544" s="85" t="s">
        <v>1095</v>
      </c>
      <c r="C544" s="50" t="s">
        <v>1096</v>
      </c>
      <c r="D544" s="242">
        <v>0</v>
      </c>
      <c r="E544" s="242">
        <v>0</v>
      </c>
      <c r="F544" s="52" t="str">
        <f t="shared" si="10"/>
        <v>-</v>
      </c>
    </row>
    <row r="545" spans="1:6" ht="12.75" customHeight="1" x14ac:dyDescent="0.2">
      <c r="A545" s="53">
        <v>5154</v>
      </c>
      <c r="B545" s="85" t="s">
        <v>1097</v>
      </c>
      <c r="C545" s="50" t="s">
        <v>1098</v>
      </c>
      <c r="D545" s="242">
        <v>0</v>
      </c>
      <c r="E545" s="242">
        <v>0</v>
      </c>
      <c r="F545" s="52" t="str">
        <f t="shared" si="10"/>
        <v>-</v>
      </c>
    </row>
    <row r="546" spans="1:6" ht="24" x14ac:dyDescent="0.2">
      <c r="A546" s="53">
        <v>5155</v>
      </c>
      <c r="B546" s="85" t="s">
        <v>1099</v>
      </c>
      <c r="C546" s="50" t="s">
        <v>1100</v>
      </c>
      <c r="D546" s="242">
        <v>0</v>
      </c>
      <c r="E546" s="242">
        <v>0</v>
      </c>
      <c r="F546" s="52" t="str">
        <f t="shared" si="10"/>
        <v>-</v>
      </c>
    </row>
    <row r="547" spans="1:6" ht="12.75" customHeight="1" x14ac:dyDescent="0.2">
      <c r="A547" s="53">
        <v>5156</v>
      </c>
      <c r="B547" s="85" t="s">
        <v>1101</v>
      </c>
      <c r="C547" s="50" t="s">
        <v>1102</v>
      </c>
      <c r="D547" s="242">
        <v>0</v>
      </c>
      <c r="E547" s="242">
        <v>0</v>
      </c>
      <c r="F547" s="52" t="str">
        <f t="shared" si="10"/>
        <v>-</v>
      </c>
    </row>
    <row r="548" spans="1:6" ht="12.75" customHeight="1" x14ac:dyDescent="0.2">
      <c r="A548" s="53">
        <v>5157</v>
      </c>
      <c r="B548" s="85" t="s">
        <v>1103</v>
      </c>
      <c r="C548" s="50" t="s">
        <v>1104</v>
      </c>
      <c r="D548" s="242">
        <v>0</v>
      </c>
      <c r="E548" s="242">
        <v>0</v>
      </c>
      <c r="F548" s="52" t="str">
        <f t="shared" si="10"/>
        <v>-</v>
      </c>
    </row>
    <row r="549" spans="1:6" ht="12.75" customHeight="1" x14ac:dyDescent="0.2">
      <c r="A549" s="53">
        <v>5158</v>
      </c>
      <c r="B549" s="85" t="s">
        <v>1105</v>
      </c>
      <c r="C549" s="50" t="s">
        <v>1106</v>
      </c>
      <c r="D549" s="242">
        <v>0</v>
      </c>
      <c r="E549" s="242">
        <v>0</v>
      </c>
      <c r="F549" s="52" t="str">
        <f t="shared" si="10"/>
        <v>-</v>
      </c>
    </row>
    <row r="550" spans="1:6" ht="24" x14ac:dyDescent="0.2">
      <c r="A550" s="53">
        <v>516</v>
      </c>
      <c r="B550" s="232" t="s">
        <v>1107</v>
      </c>
      <c r="C550" s="50" t="s">
        <v>1108</v>
      </c>
      <c r="D550" s="51">
        <f>SUM(D551:D554)</f>
        <v>0</v>
      </c>
      <c r="E550" s="51">
        <f>SUM(E551:E554)</f>
        <v>0</v>
      </c>
      <c r="F550" s="52" t="str">
        <f t="shared" si="10"/>
        <v>-</v>
      </c>
    </row>
    <row r="551" spans="1:6" ht="12.75" customHeight="1" x14ac:dyDescent="0.2">
      <c r="A551" s="53">
        <v>5163</v>
      </c>
      <c r="B551" s="85" t="s">
        <v>1109</v>
      </c>
      <c r="C551" s="50" t="s">
        <v>1110</v>
      </c>
      <c r="D551" s="242">
        <v>0</v>
      </c>
      <c r="E551" s="242">
        <v>0</v>
      </c>
      <c r="F551" s="52" t="str">
        <f t="shared" si="10"/>
        <v>-</v>
      </c>
    </row>
    <row r="552" spans="1:6" ht="12.75" customHeight="1" x14ac:dyDescent="0.2">
      <c r="A552" s="53">
        <v>5164</v>
      </c>
      <c r="B552" s="85" t="s">
        <v>1111</v>
      </c>
      <c r="C552" s="50" t="s">
        <v>1112</v>
      </c>
      <c r="D552" s="242">
        <v>0</v>
      </c>
      <c r="E552" s="242">
        <v>0</v>
      </c>
      <c r="F552" s="52" t="str">
        <f t="shared" si="10"/>
        <v>-</v>
      </c>
    </row>
    <row r="553" spans="1:6" ht="12.75" customHeight="1" x14ac:dyDescent="0.2">
      <c r="A553" s="53">
        <v>5165</v>
      </c>
      <c r="B553" s="85" t="s">
        <v>1113</v>
      </c>
      <c r="C553" s="50" t="s">
        <v>1114</v>
      </c>
      <c r="D553" s="242">
        <v>0</v>
      </c>
      <c r="E553" s="242">
        <v>0</v>
      </c>
      <c r="F553" s="52" t="str">
        <f t="shared" si="10"/>
        <v>-</v>
      </c>
    </row>
    <row r="554" spans="1:6" ht="12.75" customHeight="1" x14ac:dyDescent="0.2">
      <c r="A554" s="53">
        <v>5166</v>
      </c>
      <c r="B554" s="85" t="s">
        <v>1115</v>
      </c>
      <c r="C554" s="50" t="s">
        <v>1116</v>
      </c>
      <c r="D554" s="242">
        <v>0</v>
      </c>
      <c r="E554" s="242">
        <v>0</v>
      </c>
      <c r="F554" s="52" t="str">
        <f t="shared" si="10"/>
        <v>-</v>
      </c>
    </row>
    <row r="555" spans="1:6" ht="12.75" customHeight="1" x14ac:dyDescent="0.2">
      <c r="A555" s="53">
        <v>517</v>
      </c>
      <c r="B555" s="85" t="s">
        <v>1117</v>
      </c>
      <c r="C555" s="50" t="s">
        <v>1118</v>
      </c>
      <c r="D555" s="51">
        <f>SUM(D556:D562)</f>
        <v>0</v>
      </c>
      <c r="E555" s="51">
        <f>SUM(E556:E562)</f>
        <v>0</v>
      </c>
      <c r="F555" s="52" t="str">
        <f t="shared" si="10"/>
        <v>-</v>
      </c>
    </row>
    <row r="556" spans="1:6" ht="12.75" customHeight="1" x14ac:dyDescent="0.2">
      <c r="A556" s="53">
        <v>5171</v>
      </c>
      <c r="B556" s="85" t="s">
        <v>1119</v>
      </c>
      <c r="C556" s="50" t="s">
        <v>1120</v>
      </c>
      <c r="D556" s="242">
        <v>0</v>
      </c>
      <c r="E556" s="242">
        <v>0</v>
      </c>
      <c r="F556" s="52" t="str">
        <f t="shared" si="10"/>
        <v>-</v>
      </c>
    </row>
    <row r="557" spans="1:6" ht="12.75" customHeight="1" x14ac:dyDescent="0.2">
      <c r="A557" s="53">
        <v>5172</v>
      </c>
      <c r="B557" s="85" t="s">
        <v>1121</v>
      </c>
      <c r="C557" s="50" t="s">
        <v>1122</v>
      </c>
      <c r="D557" s="242">
        <v>0</v>
      </c>
      <c r="E557" s="242">
        <v>0</v>
      </c>
      <c r="F557" s="52" t="str">
        <f t="shared" si="10"/>
        <v>-</v>
      </c>
    </row>
    <row r="558" spans="1:6" ht="12.75" customHeight="1" x14ac:dyDescent="0.2">
      <c r="A558" s="53">
        <v>5173</v>
      </c>
      <c r="B558" s="85" t="s">
        <v>1123</v>
      </c>
      <c r="C558" s="50" t="s">
        <v>1124</v>
      </c>
      <c r="D558" s="242">
        <v>0</v>
      </c>
      <c r="E558" s="242">
        <v>0</v>
      </c>
      <c r="F558" s="52" t="str">
        <f t="shared" si="10"/>
        <v>-</v>
      </c>
    </row>
    <row r="559" spans="1:6" ht="12.75" customHeight="1" x14ac:dyDescent="0.2">
      <c r="A559" s="53">
        <v>5174</v>
      </c>
      <c r="B559" s="85" t="s">
        <v>1125</v>
      </c>
      <c r="C559" s="50" t="s">
        <v>1126</v>
      </c>
      <c r="D559" s="242">
        <v>0</v>
      </c>
      <c r="E559" s="242">
        <v>0</v>
      </c>
      <c r="F559" s="52" t="str">
        <f t="shared" si="10"/>
        <v>-</v>
      </c>
    </row>
    <row r="560" spans="1:6" ht="12.75" customHeight="1" x14ac:dyDescent="0.2">
      <c r="A560" s="53">
        <v>5175</v>
      </c>
      <c r="B560" s="85" t="s">
        <v>1127</v>
      </c>
      <c r="C560" s="50" t="s">
        <v>1128</v>
      </c>
      <c r="D560" s="242">
        <v>0</v>
      </c>
      <c r="E560" s="242">
        <v>0</v>
      </c>
      <c r="F560" s="52" t="str">
        <f t="shared" si="10"/>
        <v>-</v>
      </c>
    </row>
    <row r="561" spans="1:6" ht="12.75" customHeight="1" x14ac:dyDescent="0.2">
      <c r="A561" s="53">
        <v>5176</v>
      </c>
      <c r="B561" s="85" t="s">
        <v>1129</v>
      </c>
      <c r="C561" s="50" t="s">
        <v>1130</v>
      </c>
      <c r="D561" s="242">
        <v>0</v>
      </c>
      <c r="E561" s="242">
        <v>0</v>
      </c>
      <c r="F561" s="52" t="str">
        <f t="shared" si="10"/>
        <v>-</v>
      </c>
    </row>
    <row r="562" spans="1:6" ht="24" x14ac:dyDescent="0.2">
      <c r="A562" s="53">
        <v>5177</v>
      </c>
      <c r="B562" s="232" t="s">
        <v>1131</v>
      </c>
      <c r="C562" s="50" t="s">
        <v>1132</v>
      </c>
      <c r="D562" s="242">
        <v>0</v>
      </c>
      <c r="E562" s="242">
        <v>0</v>
      </c>
      <c r="F562" s="52" t="str">
        <f t="shared" si="10"/>
        <v>-</v>
      </c>
    </row>
    <row r="563" spans="1:6" ht="12.75" customHeight="1" x14ac:dyDescent="0.2">
      <c r="A563" s="53" t="s">
        <v>1133</v>
      </c>
      <c r="B563" s="85" t="s">
        <v>1134</v>
      </c>
      <c r="C563" s="50" t="s">
        <v>1133</v>
      </c>
      <c r="D563" s="51">
        <f>SUM(D564:D566)</f>
        <v>0</v>
      </c>
      <c r="E563" s="51">
        <f>SUM(E564:E566)</f>
        <v>20000</v>
      </c>
      <c r="F563" s="52" t="str">
        <f t="shared" si="10"/>
        <v>-</v>
      </c>
    </row>
    <row r="564" spans="1:6" ht="12.75" customHeight="1" x14ac:dyDescent="0.2">
      <c r="A564" s="53" t="s">
        <v>1135</v>
      </c>
      <c r="B564" s="85" t="s">
        <v>1136</v>
      </c>
      <c r="C564" s="50" t="s">
        <v>1135</v>
      </c>
      <c r="D564" s="242">
        <v>0</v>
      </c>
      <c r="E564" s="242">
        <v>20000</v>
      </c>
      <c r="F564" s="52" t="str">
        <f t="shared" si="10"/>
        <v>-</v>
      </c>
    </row>
    <row r="565" spans="1:6" ht="12.75" customHeight="1" x14ac:dyDescent="0.2">
      <c r="A565" s="53" t="s">
        <v>1137</v>
      </c>
      <c r="B565" s="85" t="s">
        <v>1138</v>
      </c>
      <c r="C565" s="50" t="s">
        <v>1137</v>
      </c>
      <c r="D565" s="242">
        <v>0</v>
      </c>
      <c r="E565" s="242">
        <v>0</v>
      </c>
      <c r="F565" s="52" t="str">
        <f t="shared" si="10"/>
        <v>-</v>
      </c>
    </row>
    <row r="566" spans="1:6" ht="12.75" customHeight="1" x14ac:dyDescent="0.2">
      <c r="A566" s="53" t="s">
        <v>1139</v>
      </c>
      <c r="B566" s="85" t="s">
        <v>1140</v>
      </c>
      <c r="C566" s="50" t="s">
        <v>1139</v>
      </c>
      <c r="D566" s="242">
        <v>0</v>
      </c>
      <c r="E566" s="242">
        <v>0</v>
      </c>
      <c r="F566" s="52" t="str">
        <f t="shared" si="10"/>
        <v>-</v>
      </c>
    </row>
    <row r="567" spans="1:6" ht="12.75" customHeight="1" x14ac:dyDescent="0.2">
      <c r="A567" s="53">
        <v>52</v>
      </c>
      <c r="B567" s="85" t="s">
        <v>1141</v>
      </c>
      <c r="C567" s="50" t="s">
        <v>1142</v>
      </c>
      <c r="D567" s="51">
        <f>D568+D571+D574+D577</f>
        <v>0</v>
      </c>
      <c r="E567" s="51">
        <f>E568+E571+E574+E577</f>
        <v>0</v>
      </c>
      <c r="F567" s="52" t="str">
        <f t="shared" si="10"/>
        <v>-</v>
      </c>
    </row>
    <row r="568" spans="1:6" ht="12.75" customHeight="1" x14ac:dyDescent="0.2">
      <c r="A568" s="53">
        <v>521</v>
      </c>
      <c r="B568" s="85" t="s">
        <v>1143</v>
      </c>
      <c r="C568" s="50" t="s">
        <v>1144</v>
      </c>
      <c r="D568" s="51">
        <f>SUM(D569:D570)</f>
        <v>0</v>
      </c>
      <c r="E568" s="51">
        <f>SUM(E569:E570)</f>
        <v>0</v>
      </c>
      <c r="F568" s="52" t="str">
        <f t="shared" si="10"/>
        <v>-</v>
      </c>
    </row>
    <row r="569" spans="1:6" ht="12.75" customHeight="1" x14ac:dyDescent="0.2">
      <c r="A569" s="53">
        <v>5211</v>
      </c>
      <c r="B569" s="85" t="s">
        <v>1145</v>
      </c>
      <c r="C569" s="50" t="s">
        <v>1146</v>
      </c>
      <c r="D569" s="242">
        <v>0</v>
      </c>
      <c r="E569" s="242">
        <v>0</v>
      </c>
      <c r="F569" s="52" t="str">
        <f t="shared" si="10"/>
        <v>-</v>
      </c>
    </row>
    <row r="570" spans="1:6" ht="12.75" customHeight="1" x14ac:dyDescent="0.2">
      <c r="A570" s="53">
        <v>5212</v>
      </c>
      <c r="B570" s="85" t="s">
        <v>1147</v>
      </c>
      <c r="C570" s="50" t="s">
        <v>1148</v>
      </c>
      <c r="D570" s="242">
        <v>0</v>
      </c>
      <c r="E570" s="242">
        <v>0</v>
      </c>
      <c r="F570" s="52" t="str">
        <f t="shared" si="10"/>
        <v>-</v>
      </c>
    </row>
    <row r="571" spans="1:6" ht="12.75" customHeight="1" x14ac:dyDescent="0.2">
      <c r="A571" s="53">
        <v>522</v>
      </c>
      <c r="B571" s="85" t="s">
        <v>1149</v>
      </c>
      <c r="C571" s="50" t="s">
        <v>1150</v>
      </c>
      <c r="D571" s="51">
        <f>SUM(D572:D573)</f>
        <v>0</v>
      </c>
      <c r="E571" s="51">
        <f>SUM(E572:E573)</f>
        <v>0</v>
      </c>
      <c r="F571" s="52" t="str">
        <f t="shared" si="10"/>
        <v>-</v>
      </c>
    </row>
    <row r="572" spans="1:6" ht="12.75" customHeight="1" x14ac:dyDescent="0.2">
      <c r="A572" s="53">
        <v>5221</v>
      </c>
      <c r="B572" s="85" t="s">
        <v>935</v>
      </c>
      <c r="C572" s="50" t="s">
        <v>1151</v>
      </c>
      <c r="D572" s="242">
        <v>0</v>
      </c>
      <c r="E572" s="242">
        <v>0</v>
      </c>
      <c r="F572" s="52" t="str">
        <f t="shared" si="10"/>
        <v>-</v>
      </c>
    </row>
    <row r="573" spans="1:6" ht="12.75" customHeight="1" x14ac:dyDescent="0.2">
      <c r="A573" s="53">
        <v>5222</v>
      </c>
      <c r="B573" s="85" t="s">
        <v>937</v>
      </c>
      <c r="C573" s="50" t="s">
        <v>1152</v>
      </c>
      <c r="D573" s="242">
        <v>0</v>
      </c>
      <c r="E573" s="242">
        <v>0</v>
      </c>
      <c r="F573" s="52" t="str">
        <f t="shared" si="10"/>
        <v>-</v>
      </c>
    </row>
    <row r="574" spans="1:6" ht="12.75" customHeight="1" x14ac:dyDescent="0.2">
      <c r="A574" s="53">
        <v>523</v>
      </c>
      <c r="B574" s="85" t="s">
        <v>1153</v>
      </c>
      <c r="C574" s="50" t="s">
        <v>1154</v>
      </c>
      <c r="D574" s="51">
        <f>SUM(D575:D576)</f>
        <v>0</v>
      </c>
      <c r="E574" s="51">
        <f>SUM(E575:E576)</f>
        <v>0</v>
      </c>
      <c r="F574" s="52" t="str">
        <f t="shared" si="10"/>
        <v>-</v>
      </c>
    </row>
    <row r="575" spans="1:6" ht="12.75" customHeight="1" x14ac:dyDescent="0.2">
      <c r="A575" s="53">
        <v>5231</v>
      </c>
      <c r="B575" s="85" t="s">
        <v>941</v>
      </c>
      <c r="C575" s="50" t="s">
        <v>1155</v>
      </c>
      <c r="D575" s="242">
        <v>0</v>
      </c>
      <c r="E575" s="242">
        <v>0</v>
      </c>
      <c r="F575" s="52" t="str">
        <f t="shared" si="10"/>
        <v>-</v>
      </c>
    </row>
    <row r="576" spans="1:6" ht="12.75" customHeight="1" x14ac:dyDescent="0.2">
      <c r="A576" s="53">
        <v>5232</v>
      </c>
      <c r="B576" s="85" t="s">
        <v>943</v>
      </c>
      <c r="C576" s="50" t="s">
        <v>1156</v>
      </c>
      <c r="D576" s="242">
        <v>0</v>
      </c>
      <c r="E576" s="242">
        <v>0</v>
      </c>
      <c r="F576" s="52" t="str">
        <f t="shared" si="10"/>
        <v>-</v>
      </c>
    </row>
    <row r="577" spans="1:6" ht="12.75" customHeight="1" x14ac:dyDescent="0.2">
      <c r="A577" s="53">
        <v>524</v>
      </c>
      <c r="B577" s="85" t="s">
        <v>1157</v>
      </c>
      <c r="C577" s="50" t="s">
        <v>1158</v>
      </c>
      <c r="D577" s="51">
        <f>SUM(D578:D579)</f>
        <v>0</v>
      </c>
      <c r="E577" s="51">
        <f>SUM(E578:E579)</f>
        <v>0</v>
      </c>
      <c r="F577" s="52" t="str">
        <f t="shared" si="10"/>
        <v>-</v>
      </c>
    </row>
    <row r="578" spans="1:6" ht="12.75" customHeight="1" x14ac:dyDescent="0.2">
      <c r="A578" s="60">
        <v>5241</v>
      </c>
      <c r="B578" s="85" t="s">
        <v>1159</v>
      </c>
      <c r="C578" s="61" t="s">
        <v>1160</v>
      </c>
      <c r="D578" s="242">
        <v>0</v>
      </c>
      <c r="E578" s="242">
        <v>0</v>
      </c>
      <c r="F578" s="52" t="str">
        <f t="shared" si="10"/>
        <v>-</v>
      </c>
    </row>
    <row r="579" spans="1:6" ht="12.75" customHeight="1" x14ac:dyDescent="0.2">
      <c r="A579" s="60">
        <v>5242</v>
      </c>
      <c r="B579" s="85" t="s">
        <v>1061</v>
      </c>
      <c r="C579" s="61" t="s">
        <v>1161</v>
      </c>
      <c r="D579" s="242">
        <v>0</v>
      </c>
      <c r="E579" s="242">
        <v>0</v>
      </c>
      <c r="F579" s="52" t="str">
        <f t="shared" si="10"/>
        <v>-</v>
      </c>
    </row>
    <row r="580" spans="1:6" ht="12.75" customHeight="1" x14ac:dyDescent="0.2">
      <c r="A580" s="53">
        <v>53</v>
      </c>
      <c r="B580" s="85" t="s">
        <v>1162</v>
      </c>
      <c r="C580" s="50" t="s">
        <v>1163</v>
      </c>
      <c r="D580" s="51">
        <f>D581+D585+D587+D590</f>
        <v>0</v>
      </c>
      <c r="E580" s="51">
        <f>E581+E585+E587+E590</f>
        <v>0</v>
      </c>
      <c r="F580" s="52" t="str">
        <f t="shared" si="10"/>
        <v>-</v>
      </c>
    </row>
    <row r="581" spans="1:6" ht="24" x14ac:dyDescent="0.2">
      <c r="A581" s="53">
        <v>531</v>
      </c>
      <c r="B581" s="232" t="s">
        <v>1164</v>
      </c>
      <c r="C581" s="50" t="s">
        <v>1165</v>
      </c>
      <c r="D581" s="51">
        <f>SUM(D582:D584)</f>
        <v>0</v>
      </c>
      <c r="E581" s="51">
        <f>SUM(E582:E584)</f>
        <v>0</v>
      </c>
      <c r="F581" s="52" t="str">
        <f t="shared" si="10"/>
        <v>-</v>
      </c>
    </row>
    <row r="582" spans="1:6" ht="12.75" customHeight="1" x14ac:dyDescent="0.2">
      <c r="A582" s="53">
        <v>5312</v>
      </c>
      <c r="B582" s="85" t="s">
        <v>955</v>
      </c>
      <c r="C582" s="50" t="s">
        <v>1166</v>
      </c>
      <c r="D582" s="242">
        <v>0</v>
      </c>
      <c r="E582" s="242">
        <v>0</v>
      </c>
      <c r="F582" s="52" t="str">
        <f t="shared" si="10"/>
        <v>-</v>
      </c>
    </row>
    <row r="583" spans="1:6" ht="12.75" customHeight="1" x14ac:dyDescent="0.2">
      <c r="A583" s="53">
        <v>5313</v>
      </c>
      <c r="B583" s="85" t="s">
        <v>957</v>
      </c>
      <c r="C583" s="50" t="s">
        <v>1167</v>
      </c>
      <c r="D583" s="242">
        <v>0</v>
      </c>
      <c r="E583" s="242">
        <v>0</v>
      </c>
      <c r="F583" s="52" t="str">
        <f t="shared" si="10"/>
        <v>-</v>
      </c>
    </row>
    <row r="584" spans="1:6" ht="12.75" customHeight="1" x14ac:dyDescent="0.2">
      <c r="A584" s="53">
        <v>5314</v>
      </c>
      <c r="B584" s="85" t="s">
        <v>959</v>
      </c>
      <c r="C584" s="50" t="s">
        <v>1168</v>
      </c>
      <c r="D584" s="242">
        <v>0</v>
      </c>
      <c r="E584" s="242">
        <v>0</v>
      </c>
      <c r="F584" s="52" t="str">
        <f t="shared" si="10"/>
        <v>-</v>
      </c>
    </row>
    <row r="585" spans="1:6" ht="12.75" customHeight="1" x14ac:dyDescent="0.2">
      <c r="A585" s="53">
        <v>532</v>
      </c>
      <c r="B585" s="85" t="s">
        <v>1169</v>
      </c>
      <c r="C585" s="50" t="s">
        <v>1170</v>
      </c>
      <c r="D585" s="51">
        <f>D586</f>
        <v>0</v>
      </c>
      <c r="E585" s="51">
        <f>E586</f>
        <v>0</v>
      </c>
      <c r="F585" s="52" t="str">
        <f t="shared" si="10"/>
        <v>-</v>
      </c>
    </row>
    <row r="586" spans="1:6" ht="12.75" customHeight="1" x14ac:dyDescent="0.2">
      <c r="A586" s="53">
        <v>5321</v>
      </c>
      <c r="B586" s="85" t="s">
        <v>1171</v>
      </c>
      <c r="C586" s="50" t="s">
        <v>1172</v>
      </c>
      <c r="D586" s="242">
        <v>0</v>
      </c>
      <c r="E586" s="242">
        <v>0</v>
      </c>
      <c r="F586" s="52" t="str">
        <f t="shared" si="10"/>
        <v>-</v>
      </c>
    </row>
    <row r="587" spans="1:6" ht="24" x14ac:dyDescent="0.2">
      <c r="A587" s="53">
        <v>533</v>
      </c>
      <c r="B587" s="85" t="s">
        <v>1173</v>
      </c>
      <c r="C587" s="50" t="s">
        <v>1174</v>
      </c>
      <c r="D587" s="51">
        <f>SUM(D588:D589)</f>
        <v>0</v>
      </c>
      <c r="E587" s="51">
        <f>SUM(E588:E589)</f>
        <v>0</v>
      </c>
      <c r="F587" s="52" t="str">
        <f t="shared" si="10"/>
        <v>-</v>
      </c>
    </row>
    <row r="588" spans="1:6" ht="24" x14ac:dyDescent="0.2">
      <c r="A588" s="53">
        <v>5331</v>
      </c>
      <c r="B588" s="232" t="s">
        <v>1175</v>
      </c>
      <c r="C588" s="50" t="s">
        <v>1176</v>
      </c>
      <c r="D588" s="242">
        <v>0</v>
      </c>
      <c r="E588" s="242">
        <v>0</v>
      </c>
      <c r="F588" s="52" t="str">
        <f t="shared" si="10"/>
        <v>-</v>
      </c>
    </row>
    <row r="589" spans="1:6" ht="12.75" customHeight="1" x14ac:dyDescent="0.2">
      <c r="A589" s="53">
        <v>5332</v>
      </c>
      <c r="B589" s="85" t="s">
        <v>1177</v>
      </c>
      <c r="C589" s="50" t="s">
        <v>1178</v>
      </c>
      <c r="D589" s="242">
        <v>0</v>
      </c>
      <c r="E589" s="242">
        <v>0</v>
      </c>
      <c r="F589" s="52" t="str">
        <f t="shared" si="10"/>
        <v>-</v>
      </c>
    </row>
    <row r="590" spans="1:6" ht="24" x14ac:dyDescent="0.2">
      <c r="A590" s="60">
        <v>534</v>
      </c>
      <c r="B590" s="85" t="s">
        <v>1179</v>
      </c>
      <c r="C590" s="61" t="s">
        <v>1180</v>
      </c>
      <c r="D590" s="51">
        <f>SUM(D591:D592)</f>
        <v>0</v>
      </c>
      <c r="E590" s="51">
        <f>SUM(E591:E592)</f>
        <v>0</v>
      </c>
      <c r="F590" s="52" t="str">
        <f t="shared" si="10"/>
        <v>-</v>
      </c>
    </row>
    <row r="591" spans="1:6" ht="12.75" customHeight="1" x14ac:dyDescent="0.2">
      <c r="A591" s="53">
        <v>5341</v>
      </c>
      <c r="B591" s="85" t="s">
        <v>1181</v>
      </c>
      <c r="C591" s="50" t="s">
        <v>1182</v>
      </c>
      <c r="D591" s="242">
        <v>0</v>
      </c>
      <c r="E591" s="242">
        <v>0</v>
      </c>
      <c r="F591" s="52" t="str">
        <f t="shared" si="10"/>
        <v>-</v>
      </c>
    </row>
    <row r="592" spans="1:6" ht="12.75" customHeight="1" x14ac:dyDescent="0.2">
      <c r="A592" s="53">
        <v>5342</v>
      </c>
      <c r="B592" s="85" t="s">
        <v>973</v>
      </c>
      <c r="C592" s="50" t="s">
        <v>1183</v>
      </c>
      <c r="D592" s="242">
        <v>0</v>
      </c>
      <c r="E592" s="242">
        <v>0</v>
      </c>
      <c r="F592" s="52" t="str">
        <f t="shared" si="10"/>
        <v>-</v>
      </c>
    </row>
    <row r="593" spans="1:6" ht="24" x14ac:dyDescent="0.2">
      <c r="A593" s="53">
        <v>54</v>
      </c>
      <c r="B593" s="232" t="s">
        <v>1184</v>
      </c>
      <c r="C593" s="50" t="s">
        <v>1185</v>
      </c>
      <c r="D593" s="51">
        <f>D594+D599+D603+D605+D612+D617</f>
        <v>22484.97</v>
      </c>
      <c r="E593" s="51">
        <f>E594+E599+E603+E605+E612+E617</f>
        <v>22312.170000000002</v>
      </c>
      <c r="F593" s="52">
        <f t="shared" si="10"/>
        <v>99.231486633070901</v>
      </c>
    </row>
    <row r="594" spans="1:6" ht="24" x14ac:dyDescent="0.2">
      <c r="A594" s="53">
        <v>541</v>
      </c>
      <c r="B594" s="85" t="s">
        <v>1186</v>
      </c>
      <c r="C594" s="50" t="s">
        <v>1187</v>
      </c>
      <c r="D594" s="51">
        <f>SUM(D595:D598)</f>
        <v>0</v>
      </c>
      <c r="E594" s="51">
        <f>SUM(E595:E598)</f>
        <v>0</v>
      </c>
      <c r="F594" s="52" t="str">
        <f t="shared" si="10"/>
        <v>-</v>
      </c>
    </row>
    <row r="595" spans="1:6" ht="12.75" customHeight="1" x14ac:dyDescent="0.2">
      <c r="A595" s="53">
        <v>5413</v>
      </c>
      <c r="B595" s="85" t="s">
        <v>1188</v>
      </c>
      <c r="C595" s="50" t="s">
        <v>1189</v>
      </c>
      <c r="D595" s="242">
        <v>0</v>
      </c>
      <c r="E595" s="242">
        <v>0</v>
      </c>
      <c r="F595" s="52" t="str">
        <f t="shared" si="10"/>
        <v>-</v>
      </c>
    </row>
    <row r="596" spans="1:6" ht="12.75" customHeight="1" x14ac:dyDescent="0.2">
      <c r="A596" s="53">
        <v>5414</v>
      </c>
      <c r="B596" s="85" t="s">
        <v>1190</v>
      </c>
      <c r="C596" s="50" t="s">
        <v>1191</v>
      </c>
      <c r="D596" s="242">
        <v>0</v>
      </c>
      <c r="E596" s="242">
        <v>0</v>
      </c>
      <c r="F596" s="52" t="str">
        <f t="shared" si="10"/>
        <v>-</v>
      </c>
    </row>
    <row r="597" spans="1:6" ht="12.75" customHeight="1" x14ac:dyDescent="0.2">
      <c r="A597" s="53">
        <v>5415</v>
      </c>
      <c r="B597" s="85" t="s">
        <v>1192</v>
      </c>
      <c r="C597" s="50" t="s">
        <v>1193</v>
      </c>
      <c r="D597" s="242">
        <v>0</v>
      </c>
      <c r="E597" s="242">
        <v>0</v>
      </c>
      <c r="F597" s="52" t="str">
        <f t="shared" si="10"/>
        <v>-</v>
      </c>
    </row>
    <row r="598" spans="1:6" ht="12.75" customHeight="1" x14ac:dyDescent="0.2">
      <c r="A598" s="53">
        <v>5416</v>
      </c>
      <c r="B598" s="85" t="s">
        <v>1194</v>
      </c>
      <c r="C598" s="50" t="s">
        <v>1195</v>
      </c>
      <c r="D598" s="242">
        <v>0</v>
      </c>
      <c r="E598" s="242">
        <v>0</v>
      </c>
      <c r="F598" s="52" t="str">
        <f t="shared" si="10"/>
        <v>-</v>
      </c>
    </row>
    <row r="599" spans="1:6" ht="24" x14ac:dyDescent="0.2">
      <c r="A599" s="53">
        <v>542</v>
      </c>
      <c r="B599" s="85" t="s">
        <v>1196</v>
      </c>
      <c r="C599" s="50" t="s">
        <v>1197</v>
      </c>
      <c r="D599" s="51">
        <f>SUM(D600:D602)</f>
        <v>0</v>
      </c>
      <c r="E599" s="51">
        <f>SUM(E600:E602)</f>
        <v>0</v>
      </c>
      <c r="F599" s="52" t="str">
        <f t="shared" si="10"/>
        <v>-</v>
      </c>
    </row>
    <row r="600" spans="1:6" ht="12.75" customHeight="1" x14ac:dyDescent="0.2">
      <c r="A600" s="53">
        <v>5422</v>
      </c>
      <c r="B600" s="85" t="s">
        <v>1198</v>
      </c>
      <c r="C600" s="50" t="s">
        <v>1199</v>
      </c>
      <c r="D600" s="242">
        <v>0</v>
      </c>
      <c r="E600" s="242">
        <v>0</v>
      </c>
      <c r="F600" s="52" t="str">
        <f t="shared" si="10"/>
        <v>-</v>
      </c>
    </row>
    <row r="601" spans="1:6" ht="24" x14ac:dyDescent="0.2">
      <c r="A601" s="53">
        <v>5423</v>
      </c>
      <c r="B601" s="85" t="s">
        <v>1200</v>
      </c>
      <c r="C601" s="50" t="s">
        <v>1201</v>
      </c>
      <c r="D601" s="242">
        <v>0</v>
      </c>
      <c r="E601" s="242">
        <v>0</v>
      </c>
      <c r="F601" s="52" t="str">
        <f t="shared" si="10"/>
        <v>-</v>
      </c>
    </row>
    <row r="602" spans="1:6" ht="24" x14ac:dyDescent="0.2">
      <c r="A602" s="53">
        <v>5424</v>
      </c>
      <c r="B602" s="85" t="s">
        <v>1202</v>
      </c>
      <c r="C602" s="50" t="s">
        <v>1203</v>
      </c>
      <c r="D602" s="242">
        <v>0</v>
      </c>
      <c r="E602" s="242">
        <v>0</v>
      </c>
      <c r="F602" s="52" t="str">
        <f t="shared" si="10"/>
        <v>-</v>
      </c>
    </row>
    <row r="603" spans="1:6" ht="24" x14ac:dyDescent="0.2">
      <c r="A603" s="53">
        <v>543</v>
      </c>
      <c r="B603" s="85" t="s">
        <v>1204</v>
      </c>
      <c r="C603" s="50" t="s">
        <v>1205</v>
      </c>
      <c r="D603" s="51">
        <f>D604</f>
        <v>21902.32</v>
      </c>
      <c r="E603" s="51">
        <f>E604</f>
        <v>21778.080000000002</v>
      </c>
      <c r="F603" s="52">
        <f t="shared" si="10"/>
        <v>99.432754155724155</v>
      </c>
    </row>
    <row r="604" spans="1:6" ht="12.75" customHeight="1" x14ac:dyDescent="0.2">
      <c r="A604" s="53">
        <v>5431</v>
      </c>
      <c r="B604" s="85" t="s">
        <v>1206</v>
      </c>
      <c r="C604" s="50" t="s">
        <v>1207</v>
      </c>
      <c r="D604" s="242">
        <v>21902.32</v>
      </c>
      <c r="E604" s="242">
        <v>21778.080000000002</v>
      </c>
      <c r="F604" s="52">
        <f t="shared" si="10"/>
        <v>99.432754155724155</v>
      </c>
    </row>
    <row r="605" spans="1:6" ht="24" x14ac:dyDescent="0.2">
      <c r="A605" s="53">
        <v>544</v>
      </c>
      <c r="B605" s="85" t="s">
        <v>1208</v>
      </c>
      <c r="C605" s="50" t="s">
        <v>1209</v>
      </c>
      <c r="D605" s="51">
        <f>SUM(D606:D611)</f>
        <v>0</v>
      </c>
      <c r="E605" s="51">
        <f>SUM(E606:E611)</f>
        <v>0</v>
      </c>
      <c r="F605" s="52" t="str">
        <f t="shared" si="10"/>
        <v>-</v>
      </c>
    </row>
    <row r="606" spans="1:6" ht="24" x14ac:dyDescent="0.2">
      <c r="A606" s="53">
        <v>5443</v>
      </c>
      <c r="B606" s="85" t="s">
        <v>1210</v>
      </c>
      <c r="C606" s="50" t="s">
        <v>1211</v>
      </c>
      <c r="D606" s="242">
        <v>0</v>
      </c>
      <c r="E606" s="242">
        <v>0</v>
      </c>
      <c r="F606" s="52" t="str">
        <f t="shared" si="10"/>
        <v>-</v>
      </c>
    </row>
    <row r="607" spans="1:6" ht="24" x14ac:dyDescent="0.2">
      <c r="A607" s="53">
        <v>5444</v>
      </c>
      <c r="B607" s="232" t="s">
        <v>1212</v>
      </c>
      <c r="C607" s="50" t="s">
        <v>1213</v>
      </c>
      <c r="D607" s="242">
        <v>0</v>
      </c>
      <c r="E607" s="242">
        <v>0</v>
      </c>
      <c r="F607" s="52" t="str">
        <f t="shared" si="10"/>
        <v>-</v>
      </c>
    </row>
    <row r="608" spans="1:6" ht="24" x14ac:dyDescent="0.2">
      <c r="A608" s="60">
        <v>5445</v>
      </c>
      <c r="B608" s="85" t="s">
        <v>1214</v>
      </c>
      <c r="C608" s="61" t="s">
        <v>1215</v>
      </c>
      <c r="D608" s="242">
        <v>0</v>
      </c>
      <c r="E608" s="242">
        <v>0</v>
      </c>
      <c r="F608" s="52" t="str">
        <f t="shared" si="10"/>
        <v>-</v>
      </c>
    </row>
    <row r="609" spans="1:6" ht="12.75" customHeight="1" x14ac:dyDescent="0.2">
      <c r="A609" s="53">
        <v>5446</v>
      </c>
      <c r="B609" s="85" t="s">
        <v>1216</v>
      </c>
      <c r="C609" s="50" t="s">
        <v>1217</v>
      </c>
      <c r="D609" s="242">
        <v>0</v>
      </c>
      <c r="E609" s="242">
        <v>0</v>
      </c>
      <c r="F609" s="52" t="str">
        <f t="shared" si="10"/>
        <v>-</v>
      </c>
    </row>
    <row r="610" spans="1:6" ht="12.75" customHeight="1" x14ac:dyDescent="0.2">
      <c r="A610" s="53">
        <v>5447</v>
      </c>
      <c r="B610" s="85" t="s">
        <v>1218</v>
      </c>
      <c r="C610" s="50" t="s">
        <v>1219</v>
      </c>
      <c r="D610" s="242">
        <v>0</v>
      </c>
      <c r="E610" s="242">
        <v>0</v>
      </c>
      <c r="F610" s="52" t="str">
        <f t="shared" si="10"/>
        <v>-</v>
      </c>
    </row>
    <row r="611" spans="1:6" ht="24" x14ac:dyDescent="0.2">
      <c r="A611" s="53">
        <v>5448</v>
      </c>
      <c r="B611" s="85" t="s">
        <v>1220</v>
      </c>
      <c r="C611" s="50" t="s">
        <v>1221</v>
      </c>
      <c r="D611" s="242">
        <v>0</v>
      </c>
      <c r="E611" s="242">
        <v>0</v>
      </c>
      <c r="F611" s="52" t="str">
        <f t="shared" si="10"/>
        <v>-</v>
      </c>
    </row>
    <row r="612" spans="1:6" ht="24" x14ac:dyDescent="0.2">
      <c r="A612" s="53">
        <v>545</v>
      </c>
      <c r="B612" s="85" t="s">
        <v>1222</v>
      </c>
      <c r="C612" s="50" t="s">
        <v>1223</v>
      </c>
      <c r="D612" s="51">
        <f>SUM(D613:D616)</f>
        <v>582.65</v>
      </c>
      <c r="E612" s="51">
        <f>SUM(E613:E616)</f>
        <v>534.09</v>
      </c>
      <c r="F612" s="52">
        <f t="shared" si="10"/>
        <v>91.665665493864239</v>
      </c>
    </row>
    <row r="613" spans="1:6" ht="24" x14ac:dyDescent="0.2">
      <c r="A613" s="53">
        <v>5453</v>
      </c>
      <c r="B613" s="232" t="s">
        <v>1224</v>
      </c>
      <c r="C613" s="50" t="s">
        <v>1225</v>
      </c>
      <c r="D613" s="242">
        <v>582.65</v>
      </c>
      <c r="E613" s="242">
        <v>534.09</v>
      </c>
      <c r="F613" s="52">
        <f t="shared" si="10"/>
        <v>91.665665493864239</v>
      </c>
    </row>
    <row r="614" spans="1:6" ht="12.75" customHeight="1" x14ac:dyDescent="0.2">
      <c r="A614" s="53">
        <v>5454</v>
      </c>
      <c r="B614" s="85" t="s">
        <v>1226</v>
      </c>
      <c r="C614" s="50" t="s">
        <v>1227</v>
      </c>
      <c r="D614" s="242">
        <v>0</v>
      </c>
      <c r="E614" s="242">
        <v>0</v>
      </c>
      <c r="F614" s="52" t="str">
        <f t="shared" si="10"/>
        <v>-</v>
      </c>
    </row>
    <row r="615" spans="1:6" ht="12.75" customHeight="1" x14ac:dyDescent="0.2">
      <c r="A615" s="53">
        <v>5455</v>
      </c>
      <c r="B615" s="85" t="s">
        <v>1228</v>
      </c>
      <c r="C615" s="50" t="s">
        <v>1229</v>
      </c>
      <c r="D615" s="242">
        <v>0</v>
      </c>
      <c r="E615" s="242">
        <v>0</v>
      </c>
      <c r="F615" s="52" t="str">
        <f t="shared" si="10"/>
        <v>-</v>
      </c>
    </row>
    <row r="616" spans="1:6" ht="12.75" customHeight="1" x14ac:dyDescent="0.2">
      <c r="A616" s="53">
        <v>5456</v>
      </c>
      <c r="B616" s="85" t="s">
        <v>1230</v>
      </c>
      <c r="C616" s="50" t="s">
        <v>1231</v>
      </c>
      <c r="D616" s="242">
        <v>0</v>
      </c>
      <c r="E616" s="242">
        <v>0</v>
      </c>
      <c r="F616" s="52" t="str">
        <f t="shared" si="10"/>
        <v>-</v>
      </c>
    </row>
    <row r="617" spans="1:6" ht="24" x14ac:dyDescent="0.2">
      <c r="A617" s="53">
        <v>547</v>
      </c>
      <c r="B617" s="85" t="s">
        <v>1232</v>
      </c>
      <c r="C617" s="50" t="s">
        <v>1233</v>
      </c>
      <c r="D617" s="51">
        <f>SUM(D618:D624)</f>
        <v>0</v>
      </c>
      <c r="E617" s="51">
        <f>SUM(E618:E624)</f>
        <v>0</v>
      </c>
      <c r="F617" s="52" t="str">
        <f t="shared" si="10"/>
        <v>-</v>
      </c>
    </row>
    <row r="618" spans="1:6" ht="12.75" customHeight="1" x14ac:dyDescent="0.2">
      <c r="A618" s="53">
        <v>5471</v>
      </c>
      <c r="B618" s="85" t="s">
        <v>1234</v>
      </c>
      <c r="C618" s="50" t="s">
        <v>1235</v>
      </c>
      <c r="D618" s="242">
        <v>0</v>
      </c>
      <c r="E618" s="242">
        <v>0</v>
      </c>
      <c r="F618" s="52" t="str">
        <f t="shared" si="10"/>
        <v>-</v>
      </c>
    </row>
    <row r="619" spans="1:6" ht="12.75" customHeight="1" x14ac:dyDescent="0.2">
      <c r="A619" s="53">
        <v>5472</v>
      </c>
      <c r="B619" s="85" t="s">
        <v>1236</v>
      </c>
      <c r="C619" s="50" t="s">
        <v>1237</v>
      </c>
      <c r="D619" s="242">
        <v>0</v>
      </c>
      <c r="E619" s="242">
        <v>0</v>
      </c>
      <c r="F619" s="52" t="str">
        <f t="shared" si="10"/>
        <v>-</v>
      </c>
    </row>
    <row r="620" spans="1:6" ht="12.75" customHeight="1" x14ac:dyDescent="0.2">
      <c r="A620" s="53">
        <v>5473</v>
      </c>
      <c r="B620" s="85" t="s">
        <v>1238</v>
      </c>
      <c r="C620" s="50" t="s">
        <v>1239</v>
      </c>
      <c r="D620" s="242">
        <v>0</v>
      </c>
      <c r="E620" s="242">
        <v>0</v>
      </c>
      <c r="F620" s="52" t="str">
        <f t="shared" si="10"/>
        <v>-</v>
      </c>
    </row>
    <row r="621" spans="1:6" ht="12.75" customHeight="1" x14ac:dyDescent="0.2">
      <c r="A621" s="53">
        <v>5474</v>
      </c>
      <c r="B621" s="85" t="s">
        <v>1240</v>
      </c>
      <c r="C621" s="50" t="s">
        <v>1241</v>
      </c>
      <c r="D621" s="242">
        <v>0</v>
      </c>
      <c r="E621" s="242">
        <v>0</v>
      </c>
      <c r="F621" s="52" t="str">
        <f t="shared" si="10"/>
        <v>-</v>
      </c>
    </row>
    <row r="622" spans="1:6" ht="12.75" customHeight="1" x14ac:dyDescent="0.2">
      <c r="A622" s="53">
        <v>5475</v>
      </c>
      <c r="B622" s="85" t="s">
        <v>1242</v>
      </c>
      <c r="C622" s="50" t="s">
        <v>1243</v>
      </c>
      <c r="D622" s="242">
        <v>0</v>
      </c>
      <c r="E622" s="242">
        <v>0</v>
      </c>
      <c r="F622" s="52" t="str">
        <f t="shared" si="10"/>
        <v>-</v>
      </c>
    </row>
    <row r="623" spans="1:6" ht="24" x14ac:dyDescent="0.2">
      <c r="A623" s="53">
        <v>5476</v>
      </c>
      <c r="B623" s="85" t="s">
        <v>1244</v>
      </c>
      <c r="C623" s="50" t="s">
        <v>1245</v>
      </c>
      <c r="D623" s="242">
        <v>0</v>
      </c>
      <c r="E623" s="242">
        <v>0</v>
      </c>
      <c r="F623" s="52" t="str">
        <f t="shared" si="10"/>
        <v>-</v>
      </c>
    </row>
    <row r="624" spans="1:6" ht="24" x14ac:dyDescent="0.2">
      <c r="A624" s="53">
        <v>5477</v>
      </c>
      <c r="B624" s="85" t="s">
        <v>1246</v>
      </c>
      <c r="C624" s="50" t="s">
        <v>1247</v>
      </c>
      <c r="D624" s="242">
        <v>0</v>
      </c>
      <c r="E624" s="242">
        <v>0</v>
      </c>
      <c r="F624" s="52" t="str">
        <f t="shared" si="10"/>
        <v>-</v>
      </c>
    </row>
    <row r="625" spans="1:6" ht="12.75" customHeight="1" x14ac:dyDescent="0.2">
      <c r="A625" s="53">
        <v>55</v>
      </c>
      <c r="B625" s="85" t="s">
        <v>1248</v>
      </c>
      <c r="C625" s="50" t="s">
        <v>1249</v>
      </c>
      <c r="D625" s="51">
        <f>D626+D629+D632</f>
        <v>0</v>
      </c>
      <c r="E625" s="51">
        <f>E626+E629+E632</f>
        <v>0</v>
      </c>
      <c r="F625" s="52" t="str">
        <f t="shared" si="10"/>
        <v>-</v>
      </c>
    </row>
    <row r="626" spans="1:6" ht="12.75" customHeight="1" x14ac:dyDescent="0.2">
      <c r="A626" s="53">
        <v>551</v>
      </c>
      <c r="B626" s="85" t="s">
        <v>1250</v>
      </c>
      <c r="C626" s="50" t="s">
        <v>1251</v>
      </c>
      <c r="D626" s="51">
        <f>SUM(D627:D628)</f>
        <v>0</v>
      </c>
      <c r="E626" s="51">
        <f>SUM(E627:E628)</f>
        <v>0</v>
      </c>
      <c r="F626" s="52" t="str">
        <f t="shared" si="10"/>
        <v>-</v>
      </c>
    </row>
    <row r="627" spans="1:6" ht="12.75" customHeight="1" x14ac:dyDescent="0.2">
      <c r="A627" s="53">
        <v>5511</v>
      </c>
      <c r="B627" s="85" t="s">
        <v>1252</v>
      </c>
      <c r="C627" s="50" t="s">
        <v>1253</v>
      </c>
      <c r="D627" s="242">
        <v>0</v>
      </c>
      <c r="E627" s="242">
        <v>0</v>
      </c>
      <c r="F627" s="52" t="str">
        <f t="shared" si="10"/>
        <v>-</v>
      </c>
    </row>
    <row r="628" spans="1:6" ht="12.75" customHeight="1" x14ac:dyDescent="0.2">
      <c r="A628" s="53">
        <v>5512</v>
      </c>
      <c r="B628" s="85" t="s">
        <v>1254</v>
      </c>
      <c r="C628" s="50" t="s">
        <v>1255</v>
      </c>
      <c r="D628" s="242">
        <v>0</v>
      </c>
      <c r="E628" s="242">
        <v>0</v>
      </c>
      <c r="F628" s="52" t="str">
        <f t="shared" si="10"/>
        <v>-</v>
      </c>
    </row>
    <row r="629" spans="1:6" ht="12.75" customHeight="1" x14ac:dyDescent="0.2">
      <c r="A629" s="53">
        <v>552</v>
      </c>
      <c r="B629" s="85" t="s">
        <v>1256</v>
      </c>
      <c r="C629" s="50" t="s">
        <v>1257</v>
      </c>
      <c r="D629" s="51">
        <f>SUM(D630:D631)</f>
        <v>0</v>
      </c>
      <c r="E629" s="51">
        <f>SUM(E630:E631)</f>
        <v>0</v>
      </c>
      <c r="F629" s="52" t="str">
        <f t="shared" si="10"/>
        <v>-</v>
      </c>
    </row>
    <row r="630" spans="1:6" ht="12.75" customHeight="1" x14ac:dyDescent="0.2">
      <c r="A630" s="53">
        <v>5521</v>
      </c>
      <c r="B630" s="85" t="s">
        <v>1258</v>
      </c>
      <c r="C630" s="50" t="s">
        <v>1259</v>
      </c>
      <c r="D630" s="242">
        <v>0</v>
      </c>
      <c r="E630" s="242">
        <v>0</v>
      </c>
      <c r="F630" s="52" t="str">
        <f t="shared" si="10"/>
        <v>-</v>
      </c>
    </row>
    <row r="631" spans="1:6" ht="12.75" customHeight="1" x14ac:dyDescent="0.2">
      <c r="A631" s="53">
        <v>5522</v>
      </c>
      <c r="B631" s="85" t="s">
        <v>1260</v>
      </c>
      <c r="C631" s="50" t="s">
        <v>1261</v>
      </c>
      <c r="D631" s="242">
        <v>0</v>
      </c>
      <c r="E631" s="242">
        <v>0</v>
      </c>
      <c r="F631" s="52" t="str">
        <f t="shared" si="10"/>
        <v>-</v>
      </c>
    </row>
    <row r="632" spans="1:6" ht="24" x14ac:dyDescent="0.2">
      <c r="A632" s="53">
        <v>553</v>
      </c>
      <c r="B632" s="85" t="s">
        <v>1262</v>
      </c>
      <c r="C632" s="50" t="s">
        <v>1263</v>
      </c>
      <c r="D632" s="51">
        <f>SUM(D633:D634)</f>
        <v>0</v>
      </c>
      <c r="E632" s="51">
        <f>SUM(E633:E634)</f>
        <v>0</v>
      </c>
      <c r="F632" s="52" t="str">
        <f t="shared" si="10"/>
        <v>-</v>
      </c>
    </row>
    <row r="633" spans="1:6" ht="12.75" customHeight="1" x14ac:dyDescent="0.2">
      <c r="A633" s="53">
        <v>5531</v>
      </c>
      <c r="B633" s="232" t="s">
        <v>1264</v>
      </c>
      <c r="C633" s="50" t="s">
        <v>1265</v>
      </c>
      <c r="D633" s="242">
        <v>0</v>
      </c>
      <c r="E633" s="242">
        <v>0</v>
      </c>
      <c r="F633" s="52" t="str">
        <f t="shared" si="10"/>
        <v>-</v>
      </c>
    </row>
    <row r="634" spans="1:6" ht="12.75" customHeight="1" x14ac:dyDescent="0.2">
      <c r="A634" s="53">
        <v>5532</v>
      </c>
      <c r="B634" s="85" t="s">
        <v>1266</v>
      </c>
      <c r="C634" s="50" t="s">
        <v>1267</v>
      </c>
      <c r="D634" s="242">
        <v>0</v>
      </c>
      <c r="E634" s="242">
        <v>0</v>
      </c>
      <c r="F634" s="52" t="str">
        <f t="shared" si="10"/>
        <v>-</v>
      </c>
    </row>
    <row r="635" spans="1:6" ht="12.75" customHeight="1" x14ac:dyDescent="0.2">
      <c r="A635" s="53" t="s">
        <v>609</v>
      </c>
      <c r="B635" s="85" t="s">
        <v>1268</v>
      </c>
      <c r="C635" s="50" t="s">
        <v>1269</v>
      </c>
      <c r="D635" s="51">
        <f>IF(D420-D528&gt;=0,D420-D528,0)</f>
        <v>0</v>
      </c>
      <c r="E635" s="51">
        <f>IF(E420-E528&gt;=0,E420-E528,0)</f>
        <v>0</v>
      </c>
      <c r="F635" s="52" t="str">
        <f t="shared" si="10"/>
        <v>-</v>
      </c>
    </row>
    <row r="636" spans="1:6" ht="12.75" customHeight="1" x14ac:dyDescent="0.2">
      <c r="A636" s="53" t="s">
        <v>609</v>
      </c>
      <c r="B636" s="85" t="s">
        <v>1270</v>
      </c>
      <c r="C636" s="50" t="s">
        <v>1271</v>
      </c>
      <c r="D636" s="51">
        <f>IF(D528-D420&gt;=0,D528-D420,0)</f>
        <v>245185.98</v>
      </c>
      <c r="E636" s="51">
        <f>IF(E528-E420&gt;=0,E528-E420,0)</f>
        <v>34216.410000000003</v>
      </c>
      <c r="F636" s="52">
        <f t="shared" si="10"/>
        <v>13.955288144942058</v>
      </c>
    </row>
    <row r="637" spans="1:6" ht="12.75" customHeight="1" x14ac:dyDescent="0.2">
      <c r="A637" s="53">
        <v>92213</v>
      </c>
      <c r="B637" s="85" t="s">
        <v>1272</v>
      </c>
      <c r="C637" s="50" t="s">
        <v>1273</v>
      </c>
      <c r="D637" s="242">
        <v>0</v>
      </c>
      <c r="E637" s="242">
        <v>0</v>
      </c>
      <c r="F637" s="52" t="str">
        <f t="shared" si="10"/>
        <v>-</v>
      </c>
    </row>
    <row r="638" spans="1:6" ht="12.75" customHeight="1" x14ac:dyDescent="0.2">
      <c r="A638" s="53">
        <v>92223</v>
      </c>
      <c r="B638" s="85" t="s">
        <v>1274</v>
      </c>
      <c r="C638" s="50" t="s">
        <v>1275</v>
      </c>
      <c r="D638" s="242">
        <v>406681.1</v>
      </c>
      <c r="E638" s="242">
        <v>646925.30000000005</v>
      </c>
      <c r="F638" s="52">
        <f t="shared" si="10"/>
        <v>159.07434596788491</v>
      </c>
    </row>
    <row r="639" spans="1:6" ht="12.75" customHeight="1" x14ac:dyDescent="0.2">
      <c r="A639" s="53" t="s">
        <v>609</v>
      </c>
      <c r="B639" s="85" t="s">
        <v>1276</v>
      </c>
      <c r="C639" s="50" t="s">
        <v>1277</v>
      </c>
      <c r="D639" s="51">
        <f>D412+D420</f>
        <v>35817474.380000003</v>
      </c>
      <c r="E639" s="51">
        <f>E412+E420</f>
        <v>32012158.400000002</v>
      </c>
      <c r="F639" s="52">
        <f t="shared" si="10"/>
        <v>89.375811539283632</v>
      </c>
    </row>
    <row r="640" spans="1:6" ht="12.75" customHeight="1" x14ac:dyDescent="0.2">
      <c r="A640" s="53" t="s">
        <v>609</v>
      </c>
      <c r="B640" s="85" t="s">
        <v>1278</v>
      </c>
      <c r="C640" s="50" t="s">
        <v>1279</v>
      </c>
      <c r="D640" s="51">
        <f>D413+D528</f>
        <v>31180719.059999999</v>
      </c>
      <c r="E640" s="51">
        <f>E413+E528</f>
        <v>33389201.880000006</v>
      </c>
      <c r="F640" s="52">
        <f t="shared" si="10"/>
        <v>107.08284762692708</v>
      </c>
    </row>
    <row r="641" spans="1:6" ht="12.75" customHeight="1" x14ac:dyDescent="0.2">
      <c r="A641" s="53" t="s">
        <v>609</v>
      </c>
      <c r="B641" s="85" t="s">
        <v>1280</v>
      </c>
      <c r="C641" s="50" t="s">
        <v>1281</v>
      </c>
      <c r="D641" s="51">
        <f>IF(D639&gt;=D640,D639-D640,0)</f>
        <v>4636755.320000004</v>
      </c>
      <c r="E641" s="51">
        <f>IF(E639&gt;=E640,E639-E640,0)</f>
        <v>0</v>
      </c>
      <c r="F641" s="52">
        <f t="shared" si="10"/>
        <v>0</v>
      </c>
    </row>
    <row r="642" spans="1:6" ht="12.75" customHeight="1" x14ac:dyDescent="0.2">
      <c r="A642" s="53" t="s">
        <v>609</v>
      </c>
      <c r="B642" s="85" t="s">
        <v>1282</v>
      </c>
      <c r="C642" s="50" t="s">
        <v>1283</v>
      </c>
      <c r="D642" s="51">
        <f>IF(D640&gt;=D639,D640-D639,0)</f>
        <v>0</v>
      </c>
      <c r="E642" s="51">
        <f>IF(E640&gt;=E639,E640-E639,0)</f>
        <v>1377043.4800000042</v>
      </c>
      <c r="F642" s="52" t="str">
        <f t="shared" si="10"/>
        <v>-</v>
      </c>
    </row>
    <row r="643" spans="1:6" ht="24" x14ac:dyDescent="0.2">
      <c r="A643" s="60" t="s">
        <v>1284</v>
      </c>
      <c r="B643" s="85" t="s">
        <v>1285</v>
      </c>
      <c r="C643" s="61" t="s">
        <v>1284</v>
      </c>
      <c r="D643" s="51">
        <f>IF(D416-D417+D637-D638&gt;=0,D416-D417+D637-D638,0)</f>
        <v>3629599.9800000018</v>
      </c>
      <c r="E643" s="51">
        <f>IF(E416-E417+E637-E638&gt;=0,E416-E417+E637-E638,0)</f>
        <v>8305192.3299999991</v>
      </c>
      <c r="F643" s="52">
        <f t="shared" si="10"/>
        <v>228.8183925436322</v>
      </c>
    </row>
    <row r="644" spans="1:6" ht="24" x14ac:dyDescent="0.2">
      <c r="A644" s="60" t="s">
        <v>1286</v>
      </c>
      <c r="B644" s="85" t="s">
        <v>1287</v>
      </c>
      <c r="C644" s="61" t="s">
        <v>1286</v>
      </c>
      <c r="D644" s="51">
        <f>IF(D417-D416+D638-D637&gt;=0,D417-D416+D638-D637,0)</f>
        <v>0</v>
      </c>
      <c r="E644" s="51">
        <f>IF(E417-E416+E638-E637&gt;=0,E417-E416+E638-E637,0)</f>
        <v>0</v>
      </c>
      <c r="F644" s="52" t="str">
        <f t="shared" si="10"/>
        <v>-</v>
      </c>
    </row>
    <row r="645" spans="1:6" ht="24" x14ac:dyDescent="0.2">
      <c r="A645" s="53" t="s">
        <v>609</v>
      </c>
      <c r="B645" s="85" t="s">
        <v>1288</v>
      </c>
      <c r="C645" s="50" t="s">
        <v>1289</v>
      </c>
      <c r="D645" s="51">
        <f>IF(D641+D643-D642-D644&gt;=0,D641+D643-D642-D644,0)</f>
        <v>8266355.3000000063</v>
      </c>
      <c r="E645" s="51">
        <f>IF(E641+E643-E642-E644&gt;=0,E641+E643-E642-E644,0)</f>
        <v>6928148.849999995</v>
      </c>
      <c r="F645" s="52">
        <f t="shared" si="10"/>
        <v>83.811409001497793</v>
      </c>
    </row>
    <row r="646" spans="1:6" ht="24" x14ac:dyDescent="0.2">
      <c r="A646" s="53" t="s">
        <v>609</v>
      </c>
      <c r="B646" s="85" t="s">
        <v>1290</v>
      </c>
      <c r="C646" s="50" t="s">
        <v>1291</v>
      </c>
      <c r="D646" s="51">
        <f>IF(D642+D644-D641-D643&gt;=0,D642+D644-D641-D643,0)</f>
        <v>0</v>
      </c>
      <c r="E646" s="51">
        <f>IF(E642+E644-E641-E643&gt;=0,E642+E644-E641-E643,0)</f>
        <v>0</v>
      </c>
      <c r="F646" s="52" t="str">
        <f t="shared" si="10"/>
        <v>-</v>
      </c>
    </row>
    <row r="647" spans="1:6" ht="24" x14ac:dyDescent="0.2">
      <c r="A647" s="55" t="s">
        <v>1292</v>
      </c>
      <c r="B647" s="233" t="s">
        <v>1293</v>
      </c>
      <c r="C647" s="56" t="s">
        <v>1292</v>
      </c>
      <c r="D647" s="243">
        <v>413769.96</v>
      </c>
      <c r="E647" s="243">
        <v>498217.98</v>
      </c>
      <c r="F647" s="57">
        <f t="shared" si="10"/>
        <v>120.40941299846899</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6166402.0199999996</v>
      </c>
      <c r="E649" s="242">
        <v>9772774.4000000004</v>
      </c>
      <c r="F649" s="52">
        <f t="shared" ref="F649:F724" si="11">IF(D649&lt;&gt;0,IF(E649/D649&gt;=100,"&gt;&gt;100",E649/D649*100),"-")</f>
        <v>158.48422416026648</v>
      </c>
    </row>
    <row r="650" spans="1:6" ht="12.75" customHeight="1" x14ac:dyDescent="0.2">
      <c r="A650" s="53" t="s">
        <v>1297</v>
      </c>
      <c r="B650" s="85" t="s">
        <v>1298</v>
      </c>
      <c r="C650" s="50" t="s">
        <v>1297</v>
      </c>
      <c r="D650" s="242">
        <v>42357530.530000001</v>
      </c>
      <c r="E650" s="242">
        <v>38728788.950000003</v>
      </c>
      <c r="F650" s="52">
        <f t="shared" si="11"/>
        <v>91.433066246791896</v>
      </c>
    </row>
    <row r="651" spans="1:6" ht="12.75" customHeight="1" x14ac:dyDescent="0.2">
      <c r="A651" s="53" t="s">
        <v>1299</v>
      </c>
      <c r="B651" s="85" t="s">
        <v>1300</v>
      </c>
      <c r="C651" s="50" t="s">
        <v>1299</v>
      </c>
      <c r="D651" s="242">
        <v>38685290.240000002</v>
      </c>
      <c r="E651" s="242">
        <v>39733199.670000002</v>
      </c>
      <c r="F651" s="52">
        <f t="shared" si="11"/>
        <v>102.70880591433816</v>
      </c>
    </row>
    <row r="652" spans="1:6" ht="24" x14ac:dyDescent="0.2">
      <c r="A652" s="53">
        <v>11</v>
      </c>
      <c r="B652" s="85" t="s">
        <v>1301</v>
      </c>
      <c r="C652" s="50" t="s">
        <v>1302</v>
      </c>
      <c r="D652" s="51">
        <f>+D649+D650-D651</f>
        <v>9838642.3099999949</v>
      </c>
      <c r="E652" s="51">
        <f>+E649+E650-E651</f>
        <v>8768363.6799999997</v>
      </c>
      <c r="F652" s="52">
        <f t="shared" si="11"/>
        <v>89.121683701091925</v>
      </c>
    </row>
    <row r="653" spans="1:6" ht="24" x14ac:dyDescent="0.2">
      <c r="A653" s="53" t="s">
        <v>609</v>
      </c>
      <c r="B653" s="85" t="s">
        <v>1303</v>
      </c>
      <c r="C653" s="50" t="s">
        <v>1304</v>
      </c>
      <c r="D653" s="262">
        <v>99</v>
      </c>
      <c r="E653" s="262">
        <v>95</v>
      </c>
      <c r="F653" s="52">
        <f t="shared" si="11"/>
        <v>95.959595959595958</v>
      </c>
    </row>
    <row r="654" spans="1:6" ht="24" x14ac:dyDescent="0.2">
      <c r="A654" s="53" t="s">
        <v>609</v>
      </c>
      <c r="B654" s="85" t="s">
        <v>1305</v>
      </c>
      <c r="C654" s="50" t="s">
        <v>1306</v>
      </c>
      <c r="D654" s="262">
        <v>736</v>
      </c>
      <c r="E654" s="262">
        <v>741</v>
      </c>
      <c r="F654" s="52">
        <f t="shared" si="11"/>
        <v>100.67934782608697</v>
      </c>
    </row>
    <row r="655" spans="1:6" ht="12.75" customHeight="1" x14ac:dyDescent="0.2">
      <c r="A655" s="53" t="s">
        <v>609</v>
      </c>
      <c r="B655" s="85" t="s">
        <v>1307</v>
      </c>
      <c r="C655" s="50" t="s">
        <v>1308</v>
      </c>
      <c r="D655" s="262">
        <v>93</v>
      </c>
      <c r="E655" s="262">
        <v>89</v>
      </c>
      <c r="F655" s="52">
        <f t="shared" si="11"/>
        <v>95.6989247311828</v>
      </c>
    </row>
    <row r="656" spans="1:6" ht="12.75" customHeight="1" x14ac:dyDescent="0.2">
      <c r="A656" s="53" t="s">
        <v>609</v>
      </c>
      <c r="B656" s="85" t="s">
        <v>1309</v>
      </c>
      <c r="C656" s="50" t="s">
        <v>1310</v>
      </c>
      <c r="D656" s="262">
        <v>666</v>
      </c>
      <c r="E656" s="262">
        <v>669</v>
      </c>
      <c r="F656" s="52">
        <f t="shared" si="11"/>
        <v>100.45045045045045</v>
      </c>
    </row>
    <row r="657" spans="1:6" ht="24" x14ac:dyDescent="0.2">
      <c r="A657" s="53" t="s">
        <v>1311</v>
      </c>
      <c r="B657" s="85" t="s">
        <v>1312</v>
      </c>
      <c r="C657" s="50" t="s">
        <v>1313</v>
      </c>
      <c r="D657" s="242">
        <v>104549.82</v>
      </c>
      <c r="E657" s="242">
        <v>4159284.19</v>
      </c>
      <c r="F657" s="52">
        <f t="shared" si="11"/>
        <v>3978.2796278367568</v>
      </c>
    </row>
    <row r="658" spans="1:6" ht="12.75" customHeight="1" x14ac:dyDescent="0.2">
      <c r="A658" s="53">
        <v>61315</v>
      </c>
      <c r="B658" s="85" t="s">
        <v>1314</v>
      </c>
      <c r="C658" s="50" t="s">
        <v>1315</v>
      </c>
      <c r="D658" s="242">
        <v>4020.12</v>
      </c>
      <c r="E658" s="242">
        <v>3599.24</v>
      </c>
      <c r="F658" s="52">
        <f t="shared" si="11"/>
        <v>89.530660776295235</v>
      </c>
    </row>
    <row r="659" spans="1:6" ht="12.75" customHeight="1" x14ac:dyDescent="0.2">
      <c r="A659" s="53">
        <v>61451</v>
      </c>
      <c r="B659" s="85" t="s">
        <v>1316</v>
      </c>
      <c r="C659" s="50" t="s">
        <v>1317</v>
      </c>
      <c r="D659" s="242">
        <v>0</v>
      </c>
      <c r="E659" s="242">
        <v>0</v>
      </c>
      <c r="F659" s="52" t="str">
        <f t="shared" si="11"/>
        <v>-</v>
      </c>
    </row>
    <row r="660" spans="1:6" ht="12.75" customHeight="1" x14ac:dyDescent="0.2">
      <c r="A660" s="53">
        <v>61453</v>
      </c>
      <c r="B660" s="85" t="s">
        <v>1318</v>
      </c>
      <c r="C660" s="50" t="s">
        <v>1319</v>
      </c>
      <c r="D660" s="242">
        <v>154.32</v>
      </c>
      <c r="E660" s="242">
        <v>16.61</v>
      </c>
      <c r="F660" s="52">
        <f t="shared" si="11"/>
        <v>10.763348885432865</v>
      </c>
    </row>
    <row r="661" spans="1:6" ht="12.75" customHeight="1" x14ac:dyDescent="0.2">
      <c r="A661" s="53">
        <v>63311</v>
      </c>
      <c r="B661" s="85" t="s">
        <v>1320</v>
      </c>
      <c r="C661" s="50" t="s">
        <v>1321</v>
      </c>
      <c r="D661" s="242">
        <v>7682516.04</v>
      </c>
      <c r="E661" s="242">
        <v>6464968.4699999997</v>
      </c>
      <c r="F661" s="52">
        <f t="shared" si="11"/>
        <v>84.151708064640758</v>
      </c>
    </row>
    <row r="662" spans="1:6" ht="12.75" customHeight="1" x14ac:dyDescent="0.2">
      <c r="A662" s="53">
        <v>63312</v>
      </c>
      <c r="B662" s="85" t="s">
        <v>1322</v>
      </c>
      <c r="C662" s="50" t="s">
        <v>1323</v>
      </c>
      <c r="D662" s="242">
        <v>4778.0200000000004</v>
      </c>
      <c r="E662" s="242">
        <v>6157.15</v>
      </c>
      <c r="F662" s="52">
        <f t="shared" si="11"/>
        <v>128.86404828778447</v>
      </c>
    </row>
    <row r="663" spans="1:6" ht="12.75" customHeight="1" x14ac:dyDescent="0.2">
      <c r="A663" s="53">
        <v>63313</v>
      </c>
      <c r="B663" s="85" t="s">
        <v>1324</v>
      </c>
      <c r="C663" s="50" t="s">
        <v>1325</v>
      </c>
      <c r="D663" s="242">
        <v>26080.03</v>
      </c>
      <c r="E663" s="242">
        <v>26944.02</v>
      </c>
      <c r="F663" s="52">
        <f t="shared" si="11"/>
        <v>103.31284128124088</v>
      </c>
    </row>
    <row r="664" spans="1:6" ht="12.75" customHeight="1" x14ac:dyDescent="0.2">
      <c r="A664" s="53">
        <v>63314</v>
      </c>
      <c r="B664" s="85" t="s">
        <v>1326</v>
      </c>
      <c r="C664" s="50" t="s">
        <v>1327</v>
      </c>
      <c r="D664" s="242">
        <v>14677.58</v>
      </c>
      <c r="E664" s="242">
        <v>11925.48</v>
      </c>
      <c r="F664" s="52">
        <f t="shared" si="11"/>
        <v>81.249633795216923</v>
      </c>
    </row>
    <row r="665" spans="1:6" ht="12.75" customHeight="1" x14ac:dyDescent="0.2">
      <c r="A665" s="53">
        <v>63321</v>
      </c>
      <c r="B665" s="85" t="s">
        <v>1328</v>
      </c>
      <c r="C665" s="50" t="s">
        <v>1329</v>
      </c>
      <c r="D665" s="242">
        <v>2876393.06</v>
      </c>
      <c r="E665" s="242">
        <v>2823268.71</v>
      </c>
      <c r="F665" s="52">
        <f t="shared" si="11"/>
        <v>98.153091427636809</v>
      </c>
    </row>
    <row r="666" spans="1:6" ht="12.75" customHeight="1" x14ac:dyDescent="0.2">
      <c r="A666" s="53">
        <v>63322</v>
      </c>
      <c r="B666" s="85" t="s">
        <v>1330</v>
      </c>
      <c r="C666" s="50" t="s">
        <v>1331</v>
      </c>
      <c r="D666" s="242">
        <v>1592.67</v>
      </c>
      <c r="E666" s="242">
        <v>1250</v>
      </c>
      <c r="F666" s="52">
        <f t="shared" si="11"/>
        <v>78.484557378490209</v>
      </c>
    </row>
    <row r="667" spans="1:6" ht="12.75" customHeight="1" x14ac:dyDescent="0.2">
      <c r="A667" s="53">
        <v>63323</v>
      </c>
      <c r="B667" s="85" t="s">
        <v>1332</v>
      </c>
      <c r="C667" s="50" t="s">
        <v>1333</v>
      </c>
      <c r="D667" s="242">
        <v>0</v>
      </c>
      <c r="E667" s="242">
        <v>0</v>
      </c>
      <c r="F667" s="52" t="str">
        <f t="shared" si="11"/>
        <v>-</v>
      </c>
    </row>
    <row r="668" spans="1:6" ht="12.75" customHeight="1" x14ac:dyDescent="0.2">
      <c r="A668" s="53">
        <v>63324</v>
      </c>
      <c r="B668" s="85" t="s">
        <v>1334</v>
      </c>
      <c r="C668" s="50" t="s">
        <v>1335</v>
      </c>
      <c r="D668" s="242">
        <v>0</v>
      </c>
      <c r="E668" s="242">
        <v>999</v>
      </c>
      <c r="F668" s="52" t="str">
        <f t="shared" si="11"/>
        <v>-</v>
      </c>
    </row>
    <row r="669" spans="1:6" ht="12.75" customHeight="1" x14ac:dyDescent="0.2">
      <c r="A669" s="53">
        <v>63414</v>
      </c>
      <c r="B669" s="85" t="s">
        <v>1336</v>
      </c>
      <c r="C669" s="50" t="s">
        <v>1337</v>
      </c>
      <c r="D669" s="242">
        <v>55447.83</v>
      </c>
      <c r="E669" s="242">
        <v>54308.31</v>
      </c>
      <c r="F669" s="52">
        <f t="shared" si="11"/>
        <v>97.944878997068059</v>
      </c>
    </row>
    <row r="670" spans="1:6" ht="12.75" customHeight="1" x14ac:dyDescent="0.2">
      <c r="A670" s="53">
        <v>63415</v>
      </c>
      <c r="B670" s="85" t="s">
        <v>1338</v>
      </c>
      <c r="C670" s="50" t="s">
        <v>1339</v>
      </c>
      <c r="D670" s="242">
        <v>86141.5</v>
      </c>
      <c r="E670" s="242">
        <v>46505.65</v>
      </c>
      <c r="F670" s="52">
        <f t="shared" si="11"/>
        <v>53.987508924269953</v>
      </c>
    </row>
    <row r="671" spans="1:6" ht="24" x14ac:dyDescent="0.2">
      <c r="A671" s="53">
        <v>63416</v>
      </c>
      <c r="B671" s="232" t="s">
        <v>1340</v>
      </c>
      <c r="C671" s="50" t="s">
        <v>1341</v>
      </c>
      <c r="D671" s="242">
        <v>205348.54</v>
      </c>
      <c r="E671" s="242">
        <v>212947.91</v>
      </c>
      <c r="F671" s="52">
        <f t="shared" si="11"/>
        <v>103.70071781372295</v>
      </c>
    </row>
    <row r="672" spans="1:6" ht="12.75" customHeight="1" x14ac:dyDescent="0.2">
      <c r="A672" s="53">
        <v>63424</v>
      </c>
      <c r="B672" s="85" t="s">
        <v>1342</v>
      </c>
      <c r="C672" s="50" t="s">
        <v>1343</v>
      </c>
      <c r="D672" s="242">
        <v>0</v>
      </c>
      <c r="E672" s="242">
        <v>0</v>
      </c>
      <c r="F672" s="52" t="str">
        <f t="shared" si="11"/>
        <v>-</v>
      </c>
    </row>
    <row r="673" spans="1:6" ht="12.75" customHeight="1" x14ac:dyDescent="0.2">
      <c r="A673" s="53">
        <v>63425</v>
      </c>
      <c r="B673" s="85" t="s">
        <v>1344</v>
      </c>
      <c r="C673" s="50" t="s">
        <v>1345</v>
      </c>
      <c r="D673" s="242">
        <v>75038.16</v>
      </c>
      <c r="E673" s="242">
        <v>192587.4</v>
      </c>
      <c r="F673" s="52">
        <f t="shared" si="11"/>
        <v>256.65261514941193</v>
      </c>
    </row>
    <row r="674" spans="1:6" ht="24" x14ac:dyDescent="0.2">
      <c r="A674" s="53">
        <v>63426</v>
      </c>
      <c r="B674" s="232" t="s">
        <v>1346</v>
      </c>
      <c r="C674" s="50" t="s">
        <v>1347</v>
      </c>
      <c r="D674" s="242">
        <v>0</v>
      </c>
      <c r="E674" s="242">
        <v>0</v>
      </c>
      <c r="F674" s="52" t="str">
        <f t="shared" si="11"/>
        <v>-</v>
      </c>
    </row>
    <row r="675" spans="1:6" ht="24" x14ac:dyDescent="0.2">
      <c r="A675" s="53">
        <v>63612</v>
      </c>
      <c r="B675" s="232" t="s">
        <v>1348</v>
      </c>
      <c r="C675" s="50" t="s">
        <v>1349</v>
      </c>
      <c r="D675" s="242">
        <v>7155299.6799999997</v>
      </c>
      <c r="E675" s="242">
        <v>8235630.46</v>
      </c>
      <c r="F675" s="52">
        <f t="shared" si="11"/>
        <v>115.09833030501386</v>
      </c>
    </row>
    <row r="676" spans="1:6" ht="24" x14ac:dyDescent="0.2">
      <c r="A676" s="53">
        <v>63613</v>
      </c>
      <c r="B676" s="232" t="s">
        <v>1350</v>
      </c>
      <c r="C676" s="50" t="s">
        <v>1351</v>
      </c>
      <c r="D676" s="242">
        <v>201821.7</v>
      </c>
      <c r="E676" s="242">
        <v>266631.53000000003</v>
      </c>
      <c r="F676" s="52">
        <f t="shared" si="11"/>
        <v>132.11241903125384</v>
      </c>
    </row>
    <row r="677" spans="1:6" ht="24" x14ac:dyDescent="0.2">
      <c r="A677" s="53">
        <v>63622</v>
      </c>
      <c r="B677" s="232" t="s">
        <v>1352</v>
      </c>
      <c r="C677" s="50" t="s">
        <v>1353</v>
      </c>
      <c r="D677" s="242">
        <v>53999</v>
      </c>
      <c r="E677" s="242">
        <v>60650.14</v>
      </c>
      <c r="F677" s="52">
        <f t="shared" si="11"/>
        <v>112.31715402137077</v>
      </c>
    </row>
    <row r="678" spans="1:6" ht="24" x14ac:dyDescent="0.2">
      <c r="A678" s="53">
        <v>63623</v>
      </c>
      <c r="B678" s="232" t="s">
        <v>1354</v>
      </c>
      <c r="C678" s="50" t="s">
        <v>1355</v>
      </c>
      <c r="D678" s="242">
        <v>13454.26</v>
      </c>
      <c r="E678" s="242">
        <v>13444.9</v>
      </c>
      <c r="F678" s="52">
        <f t="shared" si="11"/>
        <v>99.93043095644056</v>
      </c>
    </row>
    <row r="679" spans="1:6" ht="12.75" customHeight="1" x14ac:dyDescent="0.2">
      <c r="A679" s="53">
        <v>63711</v>
      </c>
      <c r="B679" s="232" t="s">
        <v>1356</v>
      </c>
      <c r="C679" s="54">
        <v>63711</v>
      </c>
      <c r="D679" s="242">
        <v>0</v>
      </c>
      <c r="E679" s="242">
        <v>0</v>
      </c>
      <c r="F679" s="52" t="str">
        <f t="shared" si="11"/>
        <v>-</v>
      </c>
    </row>
    <row r="680" spans="1:6" ht="12.75" customHeight="1" x14ac:dyDescent="0.2">
      <c r="A680" s="53">
        <v>63712</v>
      </c>
      <c r="B680" s="232" t="s">
        <v>1357</v>
      </c>
      <c r="C680" s="54">
        <v>63712</v>
      </c>
      <c r="D680" s="242">
        <v>0</v>
      </c>
      <c r="E680" s="242">
        <v>0</v>
      </c>
      <c r="F680" s="52" t="str">
        <f t="shared" si="11"/>
        <v>-</v>
      </c>
    </row>
    <row r="681" spans="1:6" ht="12.75" customHeight="1" x14ac:dyDescent="0.2">
      <c r="A681" s="53">
        <v>63713</v>
      </c>
      <c r="B681" s="232" t="s">
        <v>1358</v>
      </c>
      <c r="C681" s="54">
        <v>63713</v>
      </c>
      <c r="D681" s="242">
        <v>0</v>
      </c>
      <c r="E681" s="242">
        <v>0</v>
      </c>
      <c r="F681" s="52" t="str">
        <f t="shared" si="11"/>
        <v>-</v>
      </c>
    </row>
    <row r="682" spans="1:6" ht="12.75" customHeight="1" x14ac:dyDescent="0.2">
      <c r="A682" s="53">
        <v>63714</v>
      </c>
      <c r="B682" s="232" t="s">
        <v>1359</v>
      </c>
      <c r="C682" s="54">
        <v>63714</v>
      </c>
      <c r="D682" s="242">
        <v>0</v>
      </c>
      <c r="E682" s="242">
        <v>0</v>
      </c>
      <c r="F682" s="52" t="str">
        <f t="shared" si="11"/>
        <v>-</v>
      </c>
    </row>
    <row r="683" spans="1:6" ht="12.75" customHeight="1" x14ac:dyDescent="0.2">
      <c r="A683" s="53">
        <v>63715</v>
      </c>
      <c r="B683" s="232" t="s">
        <v>1360</v>
      </c>
      <c r="C683" s="54">
        <v>63715</v>
      </c>
      <c r="D683" s="242">
        <v>0</v>
      </c>
      <c r="E683" s="242">
        <v>0</v>
      </c>
      <c r="F683" s="52" t="str">
        <f t="shared" si="11"/>
        <v>-</v>
      </c>
    </row>
    <row r="684" spans="1:6" ht="24" x14ac:dyDescent="0.2">
      <c r="A684" s="53">
        <v>63716</v>
      </c>
      <c r="B684" s="232" t="s">
        <v>1361</v>
      </c>
      <c r="C684" s="54">
        <v>63716</v>
      </c>
      <c r="D684" s="242">
        <v>0</v>
      </c>
      <c r="E684" s="242">
        <v>0</v>
      </c>
      <c r="F684" s="52" t="str">
        <f t="shared" si="11"/>
        <v>-</v>
      </c>
    </row>
    <row r="685" spans="1:6" ht="24" x14ac:dyDescent="0.2">
      <c r="A685" s="53">
        <v>63717</v>
      </c>
      <c r="B685" s="232" t="s">
        <v>1362</v>
      </c>
      <c r="C685" s="54">
        <v>63717</v>
      </c>
      <c r="D685" s="242">
        <v>0</v>
      </c>
      <c r="E685" s="242">
        <v>0</v>
      </c>
      <c r="F685" s="52" t="str">
        <f t="shared" si="11"/>
        <v>-</v>
      </c>
    </row>
    <row r="686" spans="1:6" ht="24" x14ac:dyDescent="0.2">
      <c r="A686" s="53">
        <v>63721</v>
      </c>
      <c r="B686" s="232" t="s">
        <v>1363</v>
      </c>
      <c r="C686" s="54">
        <v>63721</v>
      </c>
      <c r="D686" s="242">
        <v>0</v>
      </c>
      <c r="E686" s="242">
        <v>0</v>
      </c>
      <c r="F686" s="52" t="str">
        <f t="shared" si="11"/>
        <v>-</v>
      </c>
    </row>
    <row r="687" spans="1:6" ht="24" x14ac:dyDescent="0.2">
      <c r="A687" s="53">
        <v>63722</v>
      </c>
      <c r="B687" s="232" t="s">
        <v>1364</v>
      </c>
      <c r="C687" s="54">
        <v>63722</v>
      </c>
      <c r="D687" s="242">
        <v>0</v>
      </c>
      <c r="E687" s="242">
        <v>0</v>
      </c>
      <c r="F687" s="52" t="str">
        <f t="shared" si="11"/>
        <v>-</v>
      </c>
    </row>
    <row r="688" spans="1:6" ht="12.75" customHeight="1" x14ac:dyDescent="0.2">
      <c r="A688" s="53">
        <v>63723</v>
      </c>
      <c r="B688" s="232" t="s">
        <v>1365</v>
      </c>
      <c r="C688" s="54">
        <v>63723</v>
      </c>
      <c r="D688" s="242">
        <v>0</v>
      </c>
      <c r="E688" s="242">
        <v>0</v>
      </c>
      <c r="F688" s="52" t="str">
        <f t="shared" si="11"/>
        <v>-</v>
      </c>
    </row>
    <row r="689" spans="1:6" ht="12.75" customHeight="1" x14ac:dyDescent="0.2">
      <c r="A689" s="53">
        <v>63724</v>
      </c>
      <c r="B689" s="232" t="s">
        <v>1366</v>
      </c>
      <c r="C689" s="54">
        <v>63724</v>
      </c>
      <c r="D689" s="242">
        <v>0</v>
      </c>
      <c r="E689" s="242">
        <v>0</v>
      </c>
      <c r="F689" s="52" t="str">
        <f t="shared" si="11"/>
        <v>-</v>
      </c>
    </row>
    <row r="690" spans="1:6" ht="12.75" customHeight="1" x14ac:dyDescent="0.2">
      <c r="A690" s="53">
        <v>63725</v>
      </c>
      <c r="B690" s="232" t="s">
        <v>1367</v>
      </c>
      <c r="C690" s="54">
        <v>63725</v>
      </c>
      <c r="D690" s="242">
        <v>0</v>
      </c>
      <c r="E690" s="242">
        <v>0</v>
      </c>
      <c r="F690" s="52" t="str">
        <f t="shared" si="11"/>
        <v>-</v>
      </c>
    </row>
    <row r="691" spans="1:6" ht="12.75" customHeight="1" x14ac:dyDescent="0.2">
      <c r="A691" s="53">
        <v>63726</v>
      </c>
      <c r="B691" s="232" t="s">
        <v>1368</v>
      </c>
      <c r="C691" s="54">
        <v>63726</v>
      </c>
      <c r="D691" s="242">
        <v>0</v>
      </c>
      <c r="E691" s="242">
        <v>0</v>
      </c>
      <c r="F691" s="52" t="str">
        <f t="shared" si="11"/>
        <v>-</v>
      </c>
    </row>
    <row r="692" spans="1:6" ht="24" x14ac:dyDescent="0.2">
      <c r="A692" s="53">
        <v>63727</v>
      </c>
      <c r="B692" s="232" t="s">
        <v>1369</v>
      </c>
      <c r="C692" s="54">
        <v>63727</v>
      </c>
      <c r="D692" s="242">
        <v>0</v>
      </c>
      <c r="E692" s="242">
        <v>0</v>
      </c>
      <c r="F692" s="52" t="str">
        <f t="shared" si="11"/>
        <v>-</v>
      </c>
    </row>
    <row r="693" spans="1:6" ht="24" x14ac:dyDescent="0.2">
      <c r="A693" s="53">
        <v>63728</v>
      </c>
      <c r="B693" s="232" t="s">
        <v>1370</v>
      </c>
      <c r="C693" s="54">
        <v>63728</v>
      </c>
      <c r="D693" s="242">
        <v>0</v>
      </c>
      <c r="E693" s="242">
        <v>0</v>
      </c>
      <c r="F693" s="52" t="str">
        <f t="shared" si="11"/>
        <v>-</v>
      </c>
    </row>
    <row r="694" spans="1:6" ht="12.75" customHeight="1" x14ac:dyDescent="0.2">
      <c r="A694" s="53">
        <v>63811</v>
      </c>
      <c r="B694" s="232" t="s">
        <v>1371</v>
      </c>
      <c r="C694" s="50" t="s">
        <v>1372</v>
      </c>
      <c r="D694" s="242">
        <v>558119.46</v>
      </c>
      <c r="E694" s="242">
        <v>677909.86</v>
      </c>
      <c r="F694" s="52">
        <f t="shared" si="11"/>
        <v>121.46321864498329</v>
      </c>
    </row>
    <row r="695" spans="1:6" ht="12.75" customHeight="1" x14ac:dyDescent="0.2">
      <c r="A695" s="53">
        <v>63812</v>
      </c>
      <c r="B695" s="232" t="s">
        <v>1373</v>
      </c>
      <c r="C695" s="50" t="s">
        <v>1374</v>
      </c>
      <c r="D695" s="242">
        <v>3083.24</v>
      </c>
      <c r="E695" s="242">
        <v>3177.21</v>
      </c>
      <c r="F695" s="52">
        <f t="shared" si="11"/>
        <v>103.04776793243474</v>
      </c>
    </row>
    <row r="696" spans="1:6" ht="24" x14ac:dyDescent="0.2">
      <c r="A696" s="53" t="s">
        <v>1375</v>
      </c>
      <c r="B696" s="232" t="s">
        <v>1376</v>
      </c>
      <c r="C696" s="50" t="s">
        <v>1375</v>
      </c>
      <c r="D696" s="242">
        <v>0</v>
      </c>
      <c r="E696" s="242">
        <v>0</v>
      </c>
      <c r="F696" s="52" t="str">
        <f t="shared" si="11"/>
        <v>-</v>
      </c>
    </row>
    <row r="697" spans="1:6" ht="24" x14ac:dyDescent="0.2">
      <c r="A697" s="53" t="s">
        <v>1377</v>
      </c>
      <c r="B697" s="232" t="s">
        <v>1378</v>
      </c>
      <c r="C697" s="50" t="s">
        <v>1377</v>
      </c>
      <c r="D697" s="242">
        <v>0</v>
      </c>
      <c r="E697" s="242">
        <v>26067.200000000001</v>
      </c>
      <c r="F697" s="52" t="str">
        <f t="shared" si="11"/>
        <v>-</v>
      </c>
    </row>
    <row r="698" spans="1:6" ht="12.75" customHeight="1" x14ac:dyDescent="0.2">
      <c r="A698" s="53">
        <v>63821</v>
      </c>
      <c r="B698" s="232" t="s">
        <v>1379</v>
      </c>
      <c r="C698" s="50" t="s">
        <v>1380</v>
      </c>
      <c r="D698" s="242">
        <v>5436962.2800000003</v>
      </c>
      <c r="E698" s="242">
        <v>514766.96</v>
      </c>
      <c r="F698" s="52">
        <f t="shared" si="11"/>
        <v>9.4679148666081971</v>
      </c>
    </row>
    <row r="699" spans="1:6" ht="12.75" customHeight="1" x14ac:dyDescent="0.2">
      <c r="A699" s="53">
        <v>63822</v>
      </c>
      <c r="B699" s="232" t="s">
        <v>1381</v>
      </c>
      <c r="C699" s="50" t="s">
        <v>1382</v>
      </c>
      <c r="D699" s="242">
        <v>0</v>
      </c>
      <c r="E699" s="242">
        <v>0</v>
      </c>
      <c r="F699" s="52" t="str">
        <f t="shared" si="11"/>
        <v>-</v>
      </c>
    </row>
    <row r="700" spans="1:6" ht="24" x14ac:dyDescent="0.2">
      <c r="A700" s="53" t="s">
        <v>1383</v>
      </c>
      <c r="B700" s="232" t="s">
        <v>1384</v>
      </c>
      <c r="C700" s="50" t="s">
        <v>1383</v>
      </c>
      <c r="D700" s="242">
        <v>0</v>
      </c>
      <c r="E700" s="242">
        <v>0</v>
      </c>
      <c r="F700" s="52" t="str">
        <f t="shared" si="11"/>
        <v>-</v>
      </c>
    </row>
    <row r="701" spans="1:6" ht="24" x14ac:dyDescent="0.2">
      <c r="A701" s="53" t="s">
        <v>1385</v>
      </c>
      <c r="B701" s="232" t="s">
        <v>1386</v>
      </c>
      <c r="C701" s="50" t="s">
        <v>1385</v>
      </c>
      <c r="D701" s="242">
        <v>0</v>
      </c>
      <c r="E701" s="242">
        <v>0</v>
      </c>
      <c r="F701" s="52" t="str">
        <f t="shared" si="11"/>
        <v>-</v>
      </c>
    </row>
    <row r="702" spans="1:6" ht="12.75" customHeight="1" x14ac:dyDescent="0.2">
      <c r="A702" s="53">
        <v>64191</v>
      </c>
      <c r="B702" s="85" t="s">
        <v>1387</v>
      </c>
      <c r="C702" s="50" t="s">
        <v>1388</v>
      </c>
      <c r="D702" s="242">
        <v>0</v>
      </c>
      <c r="E702" s="242">
        <v>0</v>
      </c>
      <c r="F702" s="52" t="str">
        <f t="shared" si="11"/>
        <v>-</v>
      </c>
    </row>
    <row r="703" spans="1:6" ht="12.75" customHeight="1" x14ac:dyDescent="0.2">
      <c r="A703" s="53">
        <v>64371</v>
      </c>
      <c r="B703" s="85" t="s">
        <v>1389</v>
      </c>
      <c r="C703" s="50" t="s">
        <v>1390</v>
      </c>
      <c r="D703" s="242">
        <v>0</v>
      </c>
      <c r="E703" s="242">
        <v>0</v>
      </c>
      <c r="F703" s="52" t="str">
        <f t="shared" si="11"/>
        <v>-</v>
      </c>
    </row>
    <row r="704" spans="1:6" ht="12.75" customHeight="1" x14ac:dyDescent="0.2">
      <c r="A704" s="53">
        <v>64372</v>
      </c>
      <c r="B704" s="85" t="s">
        <v>1391</v>
      </c>
      <c r="C704" s="50" t="s">
        <v>1392</v>
      </c>
      <c r="D704" s="242">
        <v>0</v>
      </c>
      <c r="E704" s="242">
        <v>0</v>
      </c>
      <c r="F704" s="52" t="str">
        <f t="shared" si="11"/>
        <v>-</v>
      </c>
    </row>
    <row r="705" spans="1:6" ht="12.75" customHeight="1" x14ac:dyDescent="0.2">
      <c r="A705" s="53">
        <v>64373</v>
      </c>
      <c r="B705" s="85" t="s">
        <v>1393</v>
      </c>
      <c r="C705" s="50" t="s">
        <v>1394</v>
      </c>
      <c r="D705" s="242">
        <v>0</v>
      </c>
      <c r="E705" s="242">
        <v>0</v>
      </c>
      <c r="F705" s="52" t="str">
        <f t="shared" si="11"/>
        <v>-</v>
      </c>
    </row>
    <row r="706" spans="1:6" ht="12.75" customHeight="1" x14ac:dyDescent="0.2">
      <c r="A706" s="53">
        <v>64374</v>
      </c>
      <c r="B706" s="85" t="s">
        <v>1395</v>
      </c>
      <c r="C706" s="50" t="s">
        <v>1396</v>
      </c>
      <c r="D706" s="242">
        <v>0</v>
      </c>
      <c r="E706" s="242">
        <v>0</v>
      </c>
      <c r="F706" s="52" t="str">
        <f t="shared" si="11"/>
        <v>-</v>
      </c>
    </row>
    <row r="707" spans="1:6" ht="12.75" customHeight="1" x14ac:dyDescent="0.2">
      <c r="A707" s="53">
        <v>64375</v>
      </c>
      <c r="B707" s="85" t="s">
        <v>1397</v>
      </c>
      <c r="C707" s="50" t="s">
        <v>1398</v>
      </c>
      <c r="D707" s="242">
        <v>0</v>
      </c>
      <c r="E707" s="242">
        <v>0</v>
      </c>
      <c r="F707" s="52" t="str">
        <f t="shared" si="11"/>
        <v>-</v>
      </c>
    </row>
    <row r="708" spans="1:6" ht="24" x14ac:dyDescent="0.2">
      <c r="A708" s="53">
        <v>64376</v>
      </c>
      <c r="B708" s="232" t="s">
        <v>1399</v>
      </c>
      <c r="C708" s="50" t="s">
        <v>1400</v>
      </c>
      <c r="D708" s="242">
        <v>0</v>
      </c>
      <c r="E708" s="242">
        <v>0</v>
      </c>
      <c r="F708" s="52" t="str">
        <f t="shared" si="11"/>
        <v>-</v>
      </c>
    </row>
    <row r="709" spans="1:6" ht="24" x14ac:dyDescent="0.2">
      <c r="A709" s="53">
        <v>64377</v>
      </c>
      <c r="B709" s="85" t="s">
        <v>1401</v>
      </c>
      <c r="C709" s="50" t="s">
        <v>1402</v>
      </c>
      <c r="D709" s="242">
        <v>0</v>
      </c>
      <c r="E709" s="242">
        <v>0</v>
      </c>
      <c r="F709" s="52" t="str">
        <f t="shared" si="11"/>
        <v>-</v>
      </c>
    </row>
    <row r="710" spans="1:6" ht="12.75" customHeight="1" x14ac:dyDescent="0.2">
      <c r="A710" s="53">
        <v>65264</v>
      </c>
      <c r="B710" s="85" t="s">
        <v>1403</v>
      </c>
      <c r="C710" s="50" t="s">
        <v>1404</v>
      </c>
      <c r="D710" s="242">
        <v>870772.34</v>
      </c>
      <c r="E710" s="242">
        <v>853512.17</v>
      </c>
      <c r="F710" s="52">
        <f t="shared" si="11"/>
        <v>98.017832077670278</v>
      </c>
    </row>
    <row r="711" spans="1:6" ht="12.75" customHeight="1" x14ac:dyDescent="0.2">
      <c r="A711" s="53">
        <v>65265</v>
      </c>
      <c r="B711" s="85" t="s">
        <v>1405</v>
      </c>
      <c r="C711" s="50" t="s">
        <v>1406</v>
      </c>
      <c r="D711" s="242">
        <v>0</v>
      </c>
      <c r="E711" s="242">
        <v>0</v>
      </c>
      <c r="F711" s="52" t="str">
        <f t="shared" si="11"/>
        <v>-</v>
      </c>
    </row>
    <row r="712" spans="1:6" ht="12.75" customHeight="1" x14ac:dyDescent="0.2">
      <c r="A712" s="53" t="s">
        <v>1407</v>
      </c>
      <c r="B712" s="85" t="s">
        <v>1408</v>
      </c>
      <c r="C712" s="50" t="s">
        <v>1407</v>
      </c>
      <c r="D712" s="242">
        <v>21477.200000000001</v>
      </c>
      <c r="E712" s="242">
        <v>9691.7900000000009</v>
      </c>
      <c r="F712" s="52">
        <f t="shared" si="11"/>
        <v>45.125947516436035</v>
      </c>
    </row>
    <row r="713" spans="1:6" ht="24" x14ac:dyDescent="0.2">
      <c r="A713" s="53">
        <v>66341</v>
      </c>
      <c r="B713" s="85" t="s">
        <v>1409</v>
      </c>
      <c r="C713" s="54">
        <v>66341</v>
      </c>
      <c r="D713" s="242">
        <v>0</v>
      </c>
      <c r="E713" s="242">
        <v>0</v>
      </c>
      <c r="F713" s="52" t="str">
        <f t="shared" si="11"/>
        <v>-</v>
      </c>
    </row>
    <row r="714" spans="1:6" ht="24" x14ac:dyDescent="0.2">
      <c r="A714" s="53">
        <v>66342</v>
      </c>
      <c r="B714" s="85" t="s">
        <v>1410</v>
      </c>
      <c r="C714" s="54">
        <v>66342</v>
      </c>
      <c r="D714" s="242">
        <v>0</v>
      </c>
      <c r="E714" s="242">
        <v>0</v>
      </c>
      <c r="F714" s="52" t="str">
        <f t="shared" si="11"/>
        <v>-</v>
      </c>
    </row>
    <row r="715" spans="1:6" ht="24" x14ac:dyDescent="0.2">
      <c r="A715" s="53">
        <v>66343</v>
      </c>
      <c r="B715" s="85" t="s">
        <v>1411</v>
      </c>
      <c r="C715" s="54">
        <v>66343</v>
      </c>
      <c r="D715" s="242">
        <v>0</v>
      </c>
      <c r="E715" s="242">
        <v>0</v>
      </c>
      <c r="F715" s="52" t="str">
        <f t="shared" si="11"/>
        <v>-</v>
      </c>
    </row>
    <row r="716" spans="1:6" ht="12.75" customHeight="1" x14ac:dyDescent="0.2">
      <c r="A716" s="53">
        <v>31214</v>
      </c>
      <c r="B716" s="85" t="s">
        <v>1412</v>
      </c>
      <c r="C716" s="50" t="s">
        <v>1413</v>
      </c>
      <c r="D716" s="242">
        <v>10575.25</v>
      </c>
      <c r="E716" s="242">
        <v>46998.62</v>
      </c>
      <c r="F716" s="52">
        <f t="shared" si="11"/>
        <v>444.42088839507346</v>
      </c>
    </row>
    <row r="717" spans="1:6" ht="12.75" customHeight="1" x14ac:dyDescent="0.2">
      <c r="A717" s="53">
        <v>31215</v>
      </c>
      <c r="B717" s="85" t="s">
        <v>1414</v>
      </c>
      <c r="C717" s="50" t="s">
        <v>1415</v>
      </c>
      <c r="D717" s="242">
        <v>61629.94</v>
      </c>
      <c r="E717" s="242">
        <v>19883.3</v>
      </c>
      <c r="F717" s="52">
        <f t="shared" si="11"/>
        <v>32.262403630443252</v>
      </c>
    </row>
    <row r="718" spans="1:6" ht="12.75" customHeight="1" x14ac:dyDescent="0.2">
      <c r="A718" s="53">
        <v>32121</v>
      </c>
      <c r="B718" s="85" t="s">
        <v>1416</v>
      </c>
      <c r="C718" s="50" t="s">
        <v>1417</v>
      </c>
      <c r="D718" s="242">
        <v>275441.46000000002</v>
      </c>
      <c r="E718" s="242">
        <v>263216.93</v>
      </c>
      <c r="F718" s="52">
        <f t="shared" si="11"/>
        <v>95.56184098065701</v>
      </c>
    </row>
    <row r="719" spans="1:6" ht="12.75" customHeight="1" x14ac:dyDescent="0.2">
      <c r="A719" s="53" t="s">
        <v>1418</v>
      </c>
      <c r="B719" s="85" t="s">
        <v>1419</v>
      </c>
      <c r="C719" s="50" t="s">
        <v>1418</v>
      </c>
      <c r="D719" s="242">
        <v>0</v>
      </c>
      <c r="E719" s="242">
        <v>232.3</v>
      </c>
      <c r="F719" s="52" t="str">
        <f t="shared" si="11"/>
        <v>-</v>
      </c>
    </row>
    <row r="720" spans="1:6" ht="12.75" customHeight="1" x14ac:dyDescent="0.2">
      <c r="A720" s="53" t="s">
        <v>1420</v>
      </c>
      <c r="B720" s="85" t="s">
        <v>1421</v>
      </c>
      <c r="C720" s="50" t="s">
        <v>1420</v>
      </c>
      <c r="D720" s="242">
        <v>46335.38</v>
      </c>
      <c r="E720" s="242">
        <v>37194.300000000003</v>
      </c>
      <c r="F720" s="52">
        <f t="shared" si="11"/>
        <v>80.271921801439859</v>
      </c>
    </row>
    <row r="721" spans="1:6" ht="12.75" customHeight="1" x14ac:dyDescent="0.2">
      <c r="A721" s="53" t="s">
        <v>1422</v>
      </c>
      <c r="B721" s="85" t="s">
        <v>1423</v>
      </c>
      <c r="C721" s="50" t="s">
        <v>1422</v>
      </c>
      <c r="D721" s="242">
        <v>17621.25</v>
      </c>
      <c r="E721" s="242">
        <v>35188.620000000003</v>
      </c>
      <c r="F721" s="52">
        <f t="shared" si="11"/>
        <v>199.69423281549268</v>
      </c>
    </row>
    <row r="722" spans="1:6" ht="12.75" customHeight="1" x14ac:dyDescent="0.2">
      <c r="A722" s="53" t="s">
        <v>1424</v>
      </c>
      <c r="B722" s="85" t="s">
        <v>1425</v>
      </c>
      <c r="C722" s="50" t="s">
        <v>1424</v>
      </c>
      <c r="D722" s="242">
        <v>69996.03</v>
      </c>
      <c r="E722" s="242">
        <v>61012.82</v>
      </c>
      <c r="F722" s="52">
        <f t="shared" si="11"/>
        <v>87.166114992521713</v>
      </c>
    </row>
    <row r="723" spans="1:6" ht="12.75" customHeight="1" x14ac:dyDescent="0.2">
      <c r="A723" s="53" t="s">
        <v>1426</v>
      </c>
      <c r="B723" s="85" t="s">
        <v>1427</v>
      </c>
      <c r="C723" s="50" t="s">
        <v>1426</v>
      </c>
      <c r="D723" s="242">
        <v>30219.85</v>
      </c>
      <c r="E723" s="242">
        <v>33063.870000000003</v>
      </c>
      <c r="F723" s="52">
        <f t="shared" si="11"/>
        <v>109.41109899618962</v>
      </c>
    </row>
    <row r="724" spans="1:6" ht="12.75" customHeight="1" x14ac:dyDescent="0.2">
      <c r="A724" s="53" t="s">
        <v>1428</v>
      </c>
      <c r="B724" s="85" t="s">
        <v>1429</v>
      </c>
      <c r="C724" s="50" t="s">
        <v>1428</v>
      </c>
      <c r="D724" s="242">
        <v>0</v>
      </c>
      <c r="E724" s="242">
        <v>0</v>
      </c>
      <c r="F724" s="52" t="str">
        <f t="shared" si="11"/>
        <v>-</v>
      </c>
    </row>
    <row r="725" spans="1:6" ht="12.75" customHeight="1" x14ac:dyDescent="0.2">
      <c r="A725" s="53">
        <v>32911</v>
      </c>
      <c r="B725" s="85" t="s">
        <v>1430</v>
      </c>
      <c r="C725" s="50" t="s">
        <v>1431</v>
      </c>
      <c r="D725" s="242">
        <v>40732.22</v>
      </c>
      <c r="E725" s="242">
        <v>40780.800000000003</v>
      </c>
      <c r="F725" s="52">
        <f t="shared" ref="F725:F979" si="12">IF(D725&lt;&gt;0,IF(E725/D725&gt;=100,"&gt;&gt;100",E725/D725*100),"-")</f>
        <v>100.11926676228302</v>
      </c>
    </row>
    <row r="726" spans="1:6" ht="12.75" customHeight="1" x14ac:dyDescent="0.2">
      <c r="A726" s="53" t="s">
        <v>1432</v>
      </c>
      <c r="B726" s="85" t="s">
        <v>1433</v>
      </c>
      <c r="C726" s="50" t="s">
        <v>1432</v>
      </c>
      <c r="D726" s="242">
        <v>12012.22</v>
      </c>
      <c r="E726" s="242">
        <v>12489.22</v>
      </c>
      <c r="F726" s="52">
        <f t="shared" si="12"/>
        <v>103.97095624289265</v>
      </c>
    </row>
    <row r="727" spans="1:6" ht="12.75" customHeight="1" x14ac:dyDescent="0.2">
      <c r="A727" s="53">
        <v>34111</v>
      </c>
      <c r="B727" s="85" t="s">
        <v>1434</v>
      </c>
      <c r="C727" s="50" t="s">
        <v>1435</v>
      </c>
      <c r="D727" s="242">
        <v>0</v>
      </c>
      <c r="E727" s="242">
        <v>0</v>
      </c>
      <c r="F727" s="52" t="str">
        <f t="shared" si="12"/>
        <v>-</v>
      </c>
    </row>
    <row r="728" spans="1:6" ht="12.75" customHeight="1" x14ac:dyDescent="0.2">
      <c r="A728" s="53">
        <v>34112</v>
      </c>
      <c r="B728" s="85" t="s">
        <v>1436</v>
      </c>
      <c r="C728" s="50" t="s">
        <v>1437</v>
      </c>
      <c r="D728" s="242">
        <v>0</v>
      </c>
      <c r="E728" s="242">
        <v>0</v>
      </c>
      <c r="F728" s="52" t="str">
        <f t="shared" si="12"/>
        <v>-</v>
      </c>
    </row>
    <row r="729" spans="1:6" ht="12.75" customHeight="1" x14ac:dyDescent="0.2">
      <c r="A729" s="53">
        <v>34121</v>
      </c>
      <c r="B729" s="85" t="s">
        <v>1438</v>
      </c>
      <c r="C729" s="50" t="s">
        <v>1439</v>
      </c>
      <c r="D729" s="242">
        <v>0</v>
      </c>
      <c r="E729" s="242">
        <v>0</v>
      </c>
      <c r="F729" s="52" t="str">
        <f t="shared" si="12"/>
        <v>-</v>
      </c>
    </row>
    <row r="730" spans="1:6" ht="12.75" customHeight="1" x14ac:dyDescent="0.2">
      <c r="A730" s="53">
        <v>34122</v>
      </c>
      <c r="B730" s="85" t="s">
        <v>1440</v>
      </c>
      <c r="C730" s="50" t="s">
        <v>1441</v>
      </c>
      <c r="D730" s="242">
        <v>0</v>
      </c>
      <c r="E730" s="242">
        <v>0</v>
      </c>
      <c r="F730" s="52" t="str">
        <f t="shared" si="12"/>
        <v>-</v>
      </c>
    </row>
    <row r="731" spans="1:6" ht="12.75" customHeight="1" x14ac:dyDescent="0.2">
      <c r="A731" s="53">
        <v>34131</v>
      </c>
      <c r="B731" s="85" t="s">
        <v>1442</v>
      </c>
      <c r="C731" s="50" t="s">
        <v>1443</v>
      </c>
      <c r="D731" s="242">
        <v>0</v>
      </c>
      <c r="E731" s="242">
        <v>0</v>
      </c>
      <c r="F731" s="52" t="str">
        <f t="shared" si="12"/>
        <v>-</v>
      </c>
    </row>
    <row r="732" spans="1:6" ht="12.75" customHeight="1" x14ac:dyDescent="0.2">
      <c r="A732" s="53">
        <v>34132</v>
      </c>
      <c r="B732" s="85" t="s">
        <v>1444</v>
      </c>
      <c r="C732" s="50" t="s">
        <v>1445</v>
      </c>
      <c r="D732" s="242">
        <v>0</v>
      </c>
      <c r="E732" s="242">
        <v>0</v>
      </c>
      <c r="F732" s="52" t="str">
        <f t="shared" si="12"/>
        <v>-</v>
      </c>
    </row>
    <row r="733" spans="1:6" ht="12.75" customHeight="1" x14ac:dyDescent="0.2">
      <c r="A733" s="53">
        <v>34191</v>
      </c>
      <c r="B733" s="85" t="s">
        <v>1446</v>
      </c>
      <c r="C733" s="50" t="s">
        <v>1447</v>
      </c>
      <c r="D733" s="242">
        <v>0</v>
      </c>
      <c r="E733" s="242">
        <v>0</v>
      </c>
      <c r="F733" s="52" t="str">
        <f t="shared" si="12"/>
        <v>-</v>
      </c>
    </row>
    <row r="734" spans="1:6" ht="12.75" customHeight="1" x14ac:dyDescent="0.2">
      <c r="A734" s="53">
        <v>34192</v>
      </c>
      <c r="B734" s="85" t="s">
        <v>1448</v>
      </c>
      <c r="C734" s="50" t="s">
        <v>1449</v>
      </c>
      <c r="D734" s="242">
        <v>0</v>
      </c>
      <c r="E734" s="242">
        <v>0</v>
      </c>
      <c r="F734" s="52" t="str">
        <f t="shared" si="12"/>
        <v>-</v>
      </c>
    </row>
    <row r="735" spans="1:6" ht="12.75" customHeight="1" x14ac:dyDescent="0.2">
      <c r="A735" s="53">
        <v>34213</v>
      </c>
      <c r="B735" s="85" t="s">
        <v>1450</v>
      </c>
      <c r="C735" s="50" t="s">
        <v>1451</v>
      </c>
      <c r="D735" s="242">
        <v>0</v>
      </c>
      <c r="E735" s="242">
        <v>0</v>
      </c>
      <c r="F735" s="52" t="str">
        <f t="shared" si="12"/>
        <v>-</v>
      </c>
    </row>
    <row r="736" spans="1:6" ht="12.75" customHeight="1" x14ac:dyDescent="0.2">
      <c r="A736" s="53">
        <v>34214</v>
      </c>
      <c r="B736" s="85" t="s">
        <v>1452</v>
      </c>
      <c r="C736" s="50" t="s">
        <v>1453</v>
      </c>
      <c r="D736" s="242">
        <v>0</v>
      </c>
      <c r="E736" s="242">
        <v>0</v>
      </c>
      <c r="F736" s="52" t="str">
        <f t="shared" si="12"/>
        <v>-</v>
      </c>
    </row>
    <row r="737" spans="1:6" ht="12.75" customHeight="1" x14ac:dyDescent="0.2">
      <c r="A737" s="53">
        <v>34215</v>
      </c>
      <c r="B737" s="85" t="s">
        <v>1454</v>
      </c>
      <c r="C737" s="50" t="s">
        <v>1455</v>
      </c>
      <c r="D737" s="242">
        <v>0</v>
      </c>
      <c r="E737" s="242">
        <v>0</v>
      </c>
      <c r="F737" s="52" t="str">
        <f t="shared" si="12"/>
        <v>-</v>
      </c>
    </row>
    <row r="738" spans="1:6" ht="12.75" customHeight="1" x14ac:dyDescent="0.2">
      <c r="A738" s="53">
        <v>34216</v>
      </c>
      <c r="B738" s="85" t="s">
        <v>1456</v>
      </c>
      <c r="C738" s="50" t="s">
        <v>1457</v>
      </c>
      <c r="D738" s="242">
        <v>0</v>
      </c>
      <c r="E738" s="242">
        <v>0</v>
      </c>
      <c r="F738" s="52" t="str">
        <f t="shared" si="12"/>
        <v>-</v>
      </c>
    </row>
    <row r="739" spans="1:6" ht="12.75" customHeight="1" x14ac:dyDescent="0.2">
      <c r="A739" s="53">
        <v>34222</v>
      </c>
      <c r="B739" s="85" t="s">
        <v>1458</v>
      </c>
      <c r="C739" s="50" t="s">
        <v>1459</v>
      </c>
      <c r="D739" s="242">
        <v>0</v>
      </c>
      <c r="E739" s="242">
        <v>0</v>
      </c>
      <c r="F739" s="52" t="str">
        <f t="shared" si="12"/>
        <v>-</v>
      </c>
    </row>
    <row r="740" spans="1:6" ht="12.75" customHeight="1" x14ac:dyDescent="0.2">
      <c r="A740" s="53">
        <v>34223</v>
      </c>
      <c r="B740" s="85" t="s">
        <v>1460</v>
      </c>
      <c r="C740" s="50" t="s">
        <v>1461</v>
      </c>
      <c r="D740" s="242">
        <v>0</v>
      </c>
      <c r="E740" s="242">
        <v>0</v>
      </c>
      <c r="F740" s="52" t="str">
        <f t="shared" si="12"/>
        <v>-</v>
      </c>
    </row>
    <row r="741" spans="1:6" ht="24" x14ac:dyDescent="0.2">
      <c r="A741" s="53">
        <v>34224</v>
      </c>
      <c r="B741" s="85" t="s">
        <v>1462</v>
      </c>
      <c r="C741" s="50" t="s">
        <v>1463</v>
      </c>
      <c r="D741" s="242">
        <v>0</v>
      </c>
      <c r="E741" s="242">
        <v>0</v>
      </c>
      <c r="F741" s="52" t="str">
        <f t="shared" si="12"/>
        <v>-</v>
      </c>
    </row>
    <row r="742" spans="1:6" ht="24" x14ac:dyDescent="0.2">
      <c r="A742" s="53">
        <v>34233</v>
      </c>
      <c r="B742" s="85" t="s">
        <v>1464</v>
      </c>
      <c r="C742" s="50" t="s">
        <v>1465</v>
      </c>
      <c r="D742" s="242">
        <v>0</v>
      </c>
      <c r="E742" s="242">
        <v>0</v>
      </c>
      <c r="F742" s="52" t="str">
        <f t="shared" si="12"/>
        <v>-</v>
      </c>
    </row>
    <row r="743" spans="1:6" ht="24" x14ac:dyDescent="0.2">
      <c r="A743" s="53">
        <v>34234</v>
      </c>
      <c r="B743" s="232" t="s">
        <v>1466</v>
      </c>
      <c r="C743" s="50" t="s">
        <v>1467</v>
      </c>
      <c r="D743" s="242">
        <v>0</v>
      </c>
      <c r="E743" s="242">
        <v>0</v>
      </c>
      <c r="F743" s="52" t="str">
        <f t="shared" si="12"/>
        <v>-</v>
      </c>
    </row>
    <row r="744" spans="1:6" ht="24" x14ac:dyDescent="0.2">
      <c r="A744" s="53">
        <v>34235</v>
      </c>
      <c r="B744" s="232" t="s">
        <v>1468</v>
      </c>
      <c r="C744" s="50" t="s">
        <v>1469</v>
      </c>
      <c r="D744" s="242">
        <v>0</v>
      </c>
      <c r="E744" s="242">
        <v>0</v>
      </c>
      <c r="F744" s="52" t="str">
        <f t="shared" si="12"/>
        <v>-</v>
      </c>
    </row>
    <row r="745" spans="1:6" ht="12.75" customHeight="1" x14ac:dyDescent="0.2">
      <c r="A745" s="53">
        <v>34236</v>
      </c>
      <c r="B745" s="85" t="s">
        <v>1470</v>
      </c>
      <c r="C745" s="50" t="s">
        <v>1471</v>
      </c>
      <c r="D745" s="242">
        <v>0</v>
      </c>
      <c r="E745" s="242">
        <v>0</v>
      </c>
      <c r="F745" s="52" t="str">
        <f t="shared" si="12"/>
        <v>-</v>
      </c>
    </row>
    <row r="746" spans="1:6" ht="12.75" customHeight="1" x14ac:dyDescent="0.2">
      <c r="A746" s="53">
        <v>34237</v>
      </c>
      <c r="B746" s="85" t="s">
        <v>1472</v>
      </c>
      <c r="C746" s="50" t="s">
        <v>1473</v>
      </c>
      <c r="D746" s="242">
        <v>0</v>
      </c>
      <c r="E746" s="242">
        <v>0</v>
      </c>
      <c r="F746" s="52" t="str">
        <f t="shared" si="12"/>
        <v>-</v>
      </c>
    </row>
    <row r="747" spans="1:6" ht="12.75" customHeight="1" x14ac:dyDescent="0.2">
      <c r="A747" s="53">
        <v>34238</v>
      </c>
      <c r="B747" s="85" t="s">
        <v>1474</v>
      </c>
      <c r="C747" s="50" t="s">
        <v>1475</v>
      </c>
      <c r="D747" s="242">
        <v>0</v>
      </c>
      <c r="E747" s="242">
        <v>0</v>
      </c>
      <c r="F747" s="52" t="str">
        <f t="shared" si="12"/>
        <v>-</v>
      </c>
    </row>
    <row r="748" spans="1:6" ht="24" x14ac:dyDescent="0.2">
      <c r="A748" s="53">
        <v>34273</v>
      </c>
      <c r="B748" s="85" t="s">
        <v>1476</v>
      </c>
      <c r="C748" s="50" t="s">
        <v>1477</v>
      </c>
      <c r="D748" s="242">
        <v>0</v>
      </c>
      <c r="E748" s="242">
        <v>0</v>
      </c>
      <c r="F748" s="52" t="str">
        <f t="shared" si="12"/>
        <v>-</v>
      </c>
    </row>
    <row r="749" spans="1:6" ht="12.75" customHeight="1" x14ac:dyDescent="0.2">
      <c r="A749" s="53">
        <v>34274</v>
      </c>
      <c r="B749" s="85" t="s">
        <v>1478</v>
      </c>
      <c r="C749" s="50" t="s">
        <v>1479</v>
      </c>
      <c r="D749" s="242">
        <v>0</v>
      </c>
      <c r="E749" s="242">
        <v>0</v>
      </c>
      <c r="F749" s="52" t="str">
        <f t="shared" si="12"/>
        <v>-</v>
      </c>
    </row>
    <row r="750" spans="1:6" ht="12.75" customHeight="1" x14ac:dyDescent="0.2">
      <c r="A750" s="53">
        <v>34275</v>
      </c>
      <c r="B750" s="85" t="s">
        <v>1480</v>
      </c>
      <c r="C750" s="50" t="s">
        <v>1481</v>
      </c>
      <c r="D750" s="242">
        <v>0</v>
      </c>
      <c r="E750" s="242">
        <v>0</v>
      </c>
      <c r="F750" s="52" t="str">
        <f t="shared" si="12"/>
        <v>-</v>
      </c>
    </row>
    <row r="751" spans="1:6" ht="12.75" customHeight="1" x14ac:dyDescent="0.2">
      <c r="A751" s="53">
        <v>34281</v>
      </c>
      <c r="B751" s="85" t="s">
        <v>1482</v>
      </c>
      <c r="C751" s="50" t="s">
        <v>1483</v>
      </c>
      <c r="D751" s="242">
        <v>0</v>
      </c>
      <c r="E751" s="242">
        <v>0</v>
      </c>
      <c r="F751" s="52" t="str">
        <f t="shared" si="12"/>
        <v>-</v>
      </c>
    </row>
    <row r="752" spans="1:6" ht="12.75" customHeight="1" x14ac:dyDescent="0.2">
      <c r="A752" s="53">
        <v>34282</v>
      </c>
      <c r="B752" s="85" t="s">
        <v>1484</v>
      </c>
      <c r="C752" s="50" t="s">
        <v>1485</v>
      </c>
      <c r="D752" s="242">
        <v>0</v>
      </c>
      <c r="E752" s="242">
        <v>0</v>
      </c>
      <c r="F752" s="52" t="str">
        <f t="shared" si="12"/>
        <v>-</v>
      </c>
    </row>
    <row r="753" spans="1:6" ht="12.75" customHeight="1" x14ac:dyDescent="0.2">
      <c r="A753" s="53">
        <v>34283</v>
      </c>
      <c r="B753" s="85" t="s">
        <v>1486</v>
      </c>
      <c r="C753" s="50" t="s">
        <v>1487</v>
      </c>
      <c r="D753" s="242">
        <v>0</v>
      </c>
      <c r="E753" s="242">
        <v>0</v>
      </c>
      <c r="F753" s="52" t="str">
        <f t="shared" si="12"/>
        <v>-</v>
      </c>
    </row>
    <row r="754" spans="1:6" ht="12.75" customHeight="1" x14ac:dyDescent="0.2">
      <c r="A754" s="53">
        <v>34284</v>
      </c>
      <c r="B754" s="85" t="s">
        <v>1488</v>
      </c>
      <c r="C754" s="50" t="s">
        <v>1489</v>
      </c>
      <c r="D754" s="242">
        <v>0</v>
      </c>
      <c r="E754" s="242">
        <v>0</v>
      </c>
      <c r="F754" s="52" t="str">
        <f t="shared" si="12"/>
        <v>-</v>
      </c>
    </row>
    <row r="755" spans="1:6" ht="12.75" customHeight="1" x14ac:dyDescent="0.2">
      <c r="A755" s="53">
        <v>34285</v>
      </c>
      <c r="B755" s="85" t="s">
        <v>1490</v>
      </c>
      <c r="C755" s="50" t="s">
        <v>1491</v>
      </c>
      <c r="D755" s="242">
        <v>0</v>
      </c>
      <c r="E755" s="242">
        <v>0</v>
      </c>
      <c r="F755" s="52" t="str">
        <f t="shared" si="12"/>
        <v>-</v>
      </c>
    </row>
    <row r="756" spans="1:6" ht="24" x14ac:dyDescent="0.2">
      <c r="A756" s="53">
        <v>34286</v>
      </c>
      <c r="B756" s="232" t="s">
        <v>1492</v>
      </c>
      <c r="C756" s="50" t="s">
        <v>1493</v>
      </c>
      <c r="D756" s="242">
        <v>0</v>
      </c>
      <c r="E756" s="242">
        <v>0</v>
      </c>
      <c r="F756" s="52" t="str">
        <f t="shared" si="12"/>
        <v>-</v>
      </c>
    </row>
    <row r="757" spans="1:6" ht="24" x14ac:dyDescent="0.2">
      <c r="A757" s="53">
        <v>34287</v>
      </c>
      <c r="B757" s="85" t="s">
        <v>1494</v>
      </c>
      <c r="C757" s="50" t="s">
        <v>1495</v>
      </c>
      <c r="D757" s="242">
        <v>0</v>
      </c>
      <c r="E757" s="242">
        <v>0</v>
      </c>
      <c r="F757" s="52" t="str">
        <f t="shared" si="12"/>
        <v>-</v>
      </c>
    </row>
    <row r="758" spans="1:6" ht="12.75" customHeight="1" x14ac:dyDescent="0.2">
      <c r="A758" s="53">
        <v>34341</v>
      </c>
      <c r="B758" s="85" t="s">
        <v>1496</v>
      </c>
      <c r="C758" s="50" t="s">
        <v>1497</v>
      </c>
      <c r="D758" s="242">
        <v>0</v>
      </c>
      <c r="E758" s="242">
        <v>0</v>
      </c>
      <c r="F758" s="52" t="str">
        <f t="shared" si="12"/>
        <v>-</v>
      </c>
    </row>
    <row r="759" spans="1:6" ht="12.75" customHeight="1" x14ac:dyDescent="0.2">
      <c r="A759" s="53">
        <v>35231</v>
      </c>
      <c r="B759" s="85" t="s">
        <v>1498</v>
      </c>
      <c r="C759" s="50" t="s">
        <v>1499</v>
      </c>
      <c r="D759" s="242">
        <v>132722.81</v>
      </c>
      <c r="E759" s="242">
        <v>148011.62</v>
      </c>
      <c r="F759" s="52">
        <f t="shared" si="12"/>
        <v>111.51935375690132</v>
      </c>
    </row>
    <row r="760" spans="1:6" ht="12.75" customHeight="1" x14ac:dyDescent="0.2">
      <c r="A760" s="53">
        <v>35232</v>
      </c>
      <c r="B760" s="85" t="s">
        <v>1500</v>
      </c>
      <c r="C760" s="50" t="s">
        <v>1501</v>
      </c>
      <c r="D760" s="242">
        <v>0</v>
      </c>
      <c r="E760" s="242">
        <v>0</v>
      </c>
      <c r="F760" s="52" t="str">
        <f t="shared" si="12"/>
        <v>-</v>
      </c>
    </row>
    <row r="761" spans="1:6" ht="12.75" customHeight="1" x14ac:dyDescent="0.2">
      <c r="A761" s="53">
        <v>36313</v>
      </c>
      <c r="B761" s="85" t="s">
        <v>1502</v>
      </c>
      <c r="C761" s="50" t="s">
        <v>1503</v>
      </c>
      <c r="D761" s="242">
        <v>0</v>
      </c>
      <c r="E761" s="242">
        <v>0</v>
      </c>
      <c r="F761" s="52" t="str">
        <f t="shared" si="12"/>
        <v>-</v>
      </c>
    </row>
    <row r="762" spans="1:6" ht="12.75" customHeight="1" x14ac:dyDescent="0.2">
      <c r="A762" s="53">
        <v>36314</v>
      </c>
      <c r="B762" s="85" t="s">
        <v>1504</v>
      </c>
      <c r="C762" s="50" t="s">
        <v>1505</v>
      </c>
      <c r="D762" s="242">
        <v>0</v>
      </c>
      <c r="E762" s="242">
        <v>0</v>
      </c>
      <c r="F762" s="52" t="str">
        <f t="shared" si="12"/>
        <v>-</v>
      </c>
    </row>
    <row r="763" spans="1:6" ht="12.75" customHeight="1" x14ac:dyDescent="0.2">
      <c r="A763" s="53">
        <v>36315</v>
      </c>
      <c r="B763" s="85" t="s">
        <v>1506</v>
      </c>
      <c r="C763" s="50" t="s">
        <v>1507</v>
      </c>
      <c r="D763" s="242">
        <v>0</v>
      </c>
      <c r="E763" s="242">
        <v>0</v>
      </c>
      <c r="F763" s="52" t="str">
        <f t="shared" si="12"/>
        <v>-</v>
      </c>
    </row>
    <row r="764" spans="1:6" ht="12.75" customHeight="1" x14ac:dyDescent="0.2">
      <c r="A764" s="53">
        <v>36316</v>
      </c>
      <c r="B764" s="85" t="s">
        <v>1508</v>
      </c>
      <c r="C764" s="50" t="s">
        <v>1509</v>
      </c>
      <c r="D764" s="242">
        <v>0</v>
      </c>
      <c r="E764" s="242">
        <v>0</v>
      </c>
      <c r="F764" s="52" t="str">
        <f t="shared" si="12"/>
        <v>-</v>
      </c>
    </row>
    <row r="765" spans="1:6" ht="12.75" customHeight="1" x14ac:dyDescent="0.2">
      <c r="A765" s="53">
        <v>36317</v>
      </c>
      <c r="B765" s="85" t="s">
        <v>1510</v>
      </c>
      <c r="C765" s="50" t="s">
        <v>1511</v>
      </c>
      <c r="D765" s="242">
        <v>0</v>
      </c>
      <c r="E765" s="242">
        <v>0</v>
      </c>
      <c r="F765" s="52" t="str">
        <f t="shared" si="12"/>
        <v>-</v>
      </c>
    </row>
    <row r="766" spans="1:6" ht="12.75" customHeight="1" x14ac:dyDescent="0.2">
      <c r="A766" s="53">
        <v>36318</v>
      </c>
      <c r="B766" s="85" t="s">
        <v>1512</v>
      </c>
      <c r="C766" s="50" t="s">
        <v>1513</v>
      </c>
      <c r="D766" s="242">
        <v>0</v>
      </c>
      <c r="E766" s="242">
        <v>0</v>
      </c>
      <c r="F766" s="52" t="str">
        <f t="shared" si="12"/>
        <v>-</v>
      </c>
    </row>
    <row r="767" spans="1:6" ht="24" x14ac:dyDescent="0.2">
      <c r="A767" s="53">
        <v>36319</v>
      </c>
      <c r="B767" s="232" t="s">
        <v>1514</v>
      </c>
      <c r="C767" s="50" t="s">
        <v>1515</v>
      </c>
      <c r="D767" s="242">
        <v>0</v>
      </c>
      <c r="E767" s="242">
        <v>0</v>
      </c>
      <c r="F767" s="52" t="str">
        <f t="shared" si="12"/>
        <v>-</v>
      </c>
    </row>
    <row r="768" spans="1:6" ht="12.75" customHeight="1" x14ac:dyDescent="0.2">
      <c r="A768" s="53">
        <v>36323</v>
      </c>
      <c r="B768" s="85" t="s">
        <v>1516</v>
      </c>
      <c r="C768" s="50" t="s">
        <v>1517</v>
      </c>
      <c r="D768" s="242">
        <v>351814</v>
      </c>
      <c r="E768" s="242">
        <v>0</v>
      </c>
      <c r="F768" s="52">
        <f t="shared" si="12"/>
        <v>0</v>
      </c>
    </row>
    <row r="769" spans="1:6" ht="12.75" customHeight="1" x14ac:dyDescent="0.2">
      <c r="A769" s="53">
        <v>36324</v>
      </c>
      <c r="B769" s="85" t="s">
        <v>1518</v>
      </c>
      <c r="C769" s="50" t="s">
        <v>1519</v>
      </c>
      <c r="D769" s="242">
        <v>0</v>
      </c>
      <c r="E769" s="242">
        <v>0</v>
      </c>
      <c r="F769" s="52" t="str">
        <f t="shared" si="12"/>
        <v>-</v>
      </c>
    </row>
    <row r="770" spans="1:6" ht="12.75" customHeight="1" x14ac:dyDescent="0.2">
      <c r="A770" s="53">
        <v>36325</v>
      </c>
      <c r="B770" s="85" t="s">
        <v>1520</v>
      </c>
      <c r="C770" s="50" t="s">
        <v>1521</v>
      </c>
      <c r="D770" s="242">
        <v>0</v>
      </c>
      <c r="E770" s="242">
        <v>0</v>
      </c>
      <c r="F770" s="52" t="str">
        <f t="shared" si="12"/>
        <v>-</v>
      </c>
    </row>
    <row r="771" spans="1:6" ht="12.75" customHeight="1" x14ac:dyDescent="0.2">
      <c r="A771" s="53">
        <v>36326</v>
      </c>
      <c r="B771" s="85" t="s">
        <v>1522</v>
      </c>
      <c r="C771" s="50" t="s">
        <v>1523</v>
      </c>
      <c r="D771" s="242">
        <v>0</v>
      </c>
      <c r="E771" s="242">
        <v>0</v>
      </c>
      <c r="F771" s="52" t="str">
        <f t="shared" si="12"/>
        <v>-</v>
      </c>
    </row>
    <row r="772" spans="1:6" ht="12.75" customHeight="1" x14ac:dyDescent="0.2">
      <c r="A772" s="53">
        <v>36327</v>
      </c>
      <c r="B772" s="85" t="s">
        <v>1524</v>
      </c>
      <c r="C772" s="50" t="s">
        <v>1525</v>
      </c>
      <c r="D772" s="242">
        <v>0</v>
      </c>
      <c r="E772" s="242">
        <v>0</v>
      </c>
      <c r="F772" s="52" t="str">
        <f t="shared" si="12"/>
        <v>-</v>
      </c>
    </row>
    <row r="773" spans="1:6" ht="24" x14ac:dyDescent="0.2">
      <c r="A773" s="53">
        <v>36328</v>
      </c>
      <c r="B773" s="85" t="s">
        <v>1526</v>
      </c>
      <c r="C773" s="50" t="s">
        <v>1527</v>
      </c>
      <c r="D773" s="242">
        <v>0</v>
      </c>
      <c r="E773" s="242">
        <v>0</v>
      </c>
      <c r="F773" s="52" t="str">
        <f t="shared" si="12"/>
        <v>-</v>
      </c>
    </row>
    <row r="774" spans="1:6" ht="24" x14ac:dyDescent="0.2">
      <c r="A774" s="53">
        <v>36329</v>
      </c>
      <c r="B774" s="232" t="s">
        <v>1528</v>
      </c>
      <c r="C774" s="50" t="s">
        <v>1529</v>
      </c>
      <c r="D774" s="242">
        <v>0</v>
      </c>
      <c r="E774" s="242">
        <v>0</v>
      </c>
      <c r="F774" s="52" t="str">
        <f t="shared" si="12"/>
        <v>-</v>
      </c>
    </row>
    <row r="775" spans="1:6" ht="12.75" customHeight="1" x14ac:dyDescent="0.2">
      <c r="A775" s="53" t="s">
        <v>1530</v>
      </c>
      <c r="B775" s="232" t="s">
        <v>1531</v>
      </c>
      <c r="C775" s="54" t="s">
        <v>1530</v>
      </c>
      <c r="D775" s="242">
        <v>0</v>
      </c>
      <c r="E775" s="242">
        <v>0</v>
      </c>
      <c r="F775" s="52" t="str">
        <f t="shared" si="12"/>
        <v>-</v>
      </c>
    </row>
    <row r="776" spans="1:6" ht="12.75" customHeight="1" x14ac:dyDescent="0.2">
      <c r="A776" s="53" t="s">
        <v>1532</v>
      </c>
      <c r="B776" s="232" t="s">
        <v>1533</v>
      </c>
      <c r="C776" s="54" t="s">
        <v>1532</v>
      </c>
      <c r="D776" s="242">
        <v>0</v>
      </c>
      <c r="E776" s="242">
        <v>0</v>
      </c>
      <c r="F776" s="52" t="str">
        <f t="shared" si="12"/>
        <v>-</v>
      </c>
    </row>
    <row r="777" spans="1:6" ht="12.75" customHeight="1" x14ac:dyDescent="0.2">
      <c r="A777" s="53" t="s">
        <v>1534</v>
      </c>
      <c r="B777" s="232" t="s">
        <v>1535</v>
      </c>
      <c r="C777" s="54" t="s">
        <v>1534</v>
      </c>
      <c r="D777" s="242">
        <v>0</v>
      </c>
      <c r="E777" s="242">
        <v>0</v>
      </c>
      <c r="F777" s="52" t="str">
        <f t="shared" si="12"/>
        <v>-</v>
      </c>
    </row>
    <row r="778" spans="1:6" ht="12.75" customHeight="1" x14ac:dyDescent="0.2">
      <c r="A778" s="53" t="s">
        <v>1536</v>
      </c>
      <c r="B778" s="232" t="s">
        <v>1537</v>
      </c>
      <c r="C778" s="54" t="s">
        <v>1536</v>
      </c>
      <c r="D778" s="242">
        <v>0</v>
      </c>
      <c r="E778" s="242">
        <v>0</v>
      </c>
      <c r="F778" s="52" t="str">
        <f t="shared" si="12"/>
        <v>-</v>
      </c>
    </row>
    <row r="779" spans="1:6" ht="24" x14ac:dyDescent="0.2">
      <c r="A779" s="53" t="s">
        <v>1538</v>
      </c>
      <c r="B779" s="232" t="s">
        <v>1539</v>
      </c>
      <c r="C779" s="54" t="s">
        <v>1538</v>
      </c>
      <c r="D779" s="242">
        <v>0</v>
      </c>
      <c r="E779" s="242">
        <v>0</v>
      </c>
      <c r="F779" s="52" t="str">
        <f t="shared" si="12"/>
        <v>-</v>
      </c>
    </row>
    <row r="780" spans="1:6" ht="24" x14ac:dyDescent="0.2">
      <c r="A780" s="53" t="s">
        <v>1540</v>
      </c>
      <c r="B780" s="232" t="s">
        <v>1541</v>
      </c>
      <c r="C780" s="54" t="s">
        <v>1540</v>
      </c>
      <c r="D780" s="242">
        <v>0</v>
      </c>
      <c r="E780" s="242">
        <v>0</v>
      </c>
      <c r="F780" s="52" t="str">
        <f t="shared" si="12"/>
        <v>-</v>
      </c>
    </row>
    <row r="781" spans="1:6" ht="12.75" customHeight="1" x14ac:dyDescent="0.2">
      <c r="A781" s="53" t="s">
        <v>1542</v>
      </c>
      <c r="B781" s="232" t="s">
        <v>1543</v>
      </c>
      <c r="C781" s="54" t="s">
        <v>1542</v>
      </c>
      <c r="D781" s="242">
        <v>0</v>
      </c>
      <c r="E781" s="242">
        <v>0</v>
      </c>
      <c r="F781" s="52" t="str">
        <f t="shared" si="12"/>
        <v>-</v>
      </c>
    </row>
    <row r="782" spans="1:6" ht="24" x14ac:dyDescent="0.2">
      <c r="A782" s="53" t="s">
        <v>1544</v>
      </c>
      <c r="B782" s="232" t="s">
        <v>1545</v>
      </c>
      <c r="C782" s="54" t="s">
        <v>1544</v>
      </c>
      <c r="D782" s="242">
        <v>0</v>
      </c>
      <c r="E782" s="242">
        <v>0</v>
      </c>
      <c r="F782" s="52" t="str">
        <f t="shared" si="12"/>
        <v>-</v>
      </c>
    </row>
    <row r="783" spans="1:6" ht="12.75" customHeight="1" x14ac:dyDescent="0.2">
      <c r="A783" s="53" t="s">
        <v>1546</v>
      </c>
      <c r="B783" s="232" t="s">
        <v>1547</v>
      </c>
      <c r="C783" s="54" t="s">
        <v>1546</v>
      </c>
      <c r="D783" s="242">
        <v>0</v>
      </c>
      <c r="E783" s="242">
        <v>0</v>
      </c>
      <c r="F783" s="52" t="str">
        <f t="shared" si="12"/>
        <v>-</v>
      </c>
    </row>
    <row r="784" spans="1:6" ht="12.75" customHeight="1" x14ac:dyDescent="0.2">
      <c r="A784" s="53" t="s">
        <v>1548</v>
      </c>
      <c r="B784" s="232" t="s">
        <v>1549</v>
      </c>
      <c r="C784" s="54" t="s">
        <v>1548</v>
      </c>
      <c r="D784" s="242">
        <v>0</v>
      </c>
      <c r="E784" s="242">
        <v>0</v>
      </c>
      <c r="F784" s="52" t="str">
        <f t="shared" si="12"/>
        <v>-</v>
      </c>
    </row>
    <row r="785" spans="1:6" ht="24" x14ac:dyDescent="0.2">
      <c r="A785" s="53" t="s">
        <v>1550</v>
      </c>
      <c r="B785" s="232" t="s">
        <v>1551</v>
      </c>
      <c r="C785" s="54" t="s">
        <v>1550</v>
      </c>
      <c r="D785" s="242">
        <v>0</v>
      </c>
      <c r="E785" s="242">
        <v>0</v>
      </c>
      <c r="F785" s="52" t="str">
        <f t="shared" si="12"/>
        <v>-</v>
      </c>
    </row>
    <row r="786" spans="1:6" ht="24" x14ac:dyDescent="0.2">
      <c r="A786" s="53" t="s">
        <v>1552</v>
      </c>
      <c r="B786" s="232" t="s">
        <v>1553</v>
      </c>
      <c r="C786" s="54" t="s">
        <v>1552</v>
      </c>
      <c r="D786" s="242">
        <v>0</v>
      </c>
      <c r="E786" s="242">
        <v>0</v>
      </c>
      <c r="F786" s="52" t="str">
        <f t="shared" si="12"/>
        <v>-</v>
      </c>
    </row>
    <row r="787" spans="1:6" ht="24" x14ac:dyDescent="0.2">
      <c r="A787" s="53" t="s">
        <v>1554</v>
      </c>
      <c r="B787" s="232" t="s">
        <v>1555</v>
      </c>
      <c r="C787" s="54" t="s">
        <v>1554</v>
      </c>
      <c r="D787" s="242">
        <v>0</v>
      </c>
      <c r="E787" s="242">
        <v>0</v>
      </c>
      <c r="F787" s="52" t="str">
        <f t="shared" si="12"/>
        <v>-</v>
      </c>
    </row>
    <row r="788" spans="1:6" ht="24" x14ac:dyDescent="0.2">
      <c r="A788" s="53" t="s">
        <v>1556</v>
      </c>
      <c r="B788" s="232" t="s">
        <v>1557</v>
      </c>
      <c r="C788" s="54" t="s">
        <v>1556</v>
      </c>
      <c r="D788" s="242">
        <v>0</v>
      </c>
      <c r="E788" s="242">
        <v>0</v>
      </c>
      <c r="F788" s="52" t="str">
        <f t="shared" si="12"/>
        <v>-</v>
      </c>
    </row>
    <row r="789" spans="1:6" ht="24" x14ac:dyDescent="0.2">
      <c r="A789" s="53" t="s">
        <v>1558</v>
      </c>
      <c r="B789" s="232" t="s">
        <v>1559</v>
      </c>
      <c r="C789" s="54" t="s">
        <v>1558</v>
      </c>
      <c r="D789" s="242">
        <v>0</v>
      </c>
      <c r="E789" s="242">
        <v>0</v>
      </c>
      <c r="F789" s="52" t="str">
        <f t="shared" si="12"/>
        <v>-</v>
      </c>
    </row>
    <row r="790" spans="1:6" ht="24" x14ac:dyDescent="0.2">
      <c r="A790" s="53" t="s">
        <v>1560</v>
      </c>
      <c r="B790" s="85" t="s">
        <v>1561</v>
      </c>
      <c r="C790" s="50" t="s">
        <v>1560</v>
      </c>
      <c r="D790" s="242">
        <v>0</v>
      </c>
      <c r="E790" s="242">
        <v>39323.199999999997</v>
      </c>
      <c r="F790" s="52" t="str">
        <f t="shared" si="12"/>
        <v>-</v>
      </c>
    </row>
    <row r="791" spans="1:6" ht="24" x14ac:dyDescent="0.2">
      <c r="A791" s="53" t="s">
        <v>1562</v>
      </c>
      <c r="B791" s="85" t="s">
        <v>1563</v>
      </c>
      <c r="C791" s="50" t="s">
        <v>1562</v>
      </c>
      <c r="D791" s="242">
        <v>0</v>
      </c>
      <c r="E791" s="242">
        <v>0</v>
      </c>
      <c r="F791" s="52" t="str">
        <f t="shared" si="12"/>
        <v>-</v>
      </c>
    </row>
    <row r="792" spans="1:6" ht="24" x14ac:dyDescent="0.2">
      <c r="A792" s="53" t="s">
        <v>1564</v>
      </c>
      <c r="B792" s="85" t="s">
        <v>1565</v>
      </c>
      <c r="C792" s="50" t="s">
        <v>1564</v>
      </c>
      <c r="D792" s="242">
        <v>0</v>
      </c>
      <c r="E792" s="242">
        <v>0</v>
      </c>
      <c r="F792" s="52" t="str">
        <f t="shared" si="12"/>
        <v>-</v>
      </c>
    </row>
    <row r="793" spans="1:6" ht="24" x14ac:dyDescent="0.2">
      <c r="A793" s="53" t="s">
        <v>1566</v>
      </c>
      <c r="B793" s="85" t="s">
        <v>1567</v>
      </c>
      <c r="C793" s="50" t="s">
        <v>1566</v>
      </c>
      <c r="D793" s="242">
        <v>0</v>
      </c>
      <c r="E793" s="242">
        <v>0</v>
      </c>
      <c r="F793" s="52" t="str">
        <f t="shared" si="12"/>
        <v>-</v>
      </c>
    </row>
    <row r="794" spans="1:6" ht="12.75" customHeight="1" x14ac:dyDescent="0.2">
      <c r="A794" s="53" t="s">
        <v>1568</v>
      </c>
      <c r="B794" s="85" t="s">
        <v>1569</v>
      </c>
      <c r="C794" s="50" t="s">
        <v>1568</v>
      </c>
      <c r="D794" s="242">
        <v>0</v>
      </c>
      <c r="E794" s="242">
        <v>0</v>
      </c>
      <c r="F794" s="52" t="str">
        <f t="shared" si="12"/>
        <v>-</v>
      </c>
    </row>
    <row r="795" spans="1:6" ht="12.75" customHeight="1" x14ac:dyDescent="0.2">
      <c r="A795" s="53" t="s">
        <v>1570</v>
      </c>
      <c r="B795" s="85" t="s">
        <v>1571</v>
      </c>
      <c r="C795" s="50" t="s">
        <v>1570</v>
      </c>
      <c r="D795" s="242">
        <v>0</v>
      </c>
      <c r="E795" s="242">
        <v>0</v>
      </c>
      <c r="F795" s="52" t="str">
        <f t="shared" si="12"/>
        <v>-</v>
      </c>
    </row>
    <row r="796" spans="1:6" ht="12.75" customHeight="1" x14ac:dyDescent="0.2">
      <c r="A796" s="53" t="s">
        <v>1572</v>
      </c>
      <c r="B796" s="85" t="s">
        <v>1573</v>
      </c>
      <c r="C796" s="50" t="s">
        <v>1572</v>
      </c>
      <c r="D796" s="242">
        <v>0</v>
      </c>
      <c r="E796" s="242">
        <v>0</v>
      </c>
      <c r="F796" s="52" t="str">
        <f t="shared" si="12"/>
        <v>-</v>
      </c>
    </row>
    <row r="797" spans="1:6" ht="24" x14ac:dyDescent="0.2">
      <c r="A797" s="53" t="s">
        <v>1574</v>
      </c>
      <c r="B797" s="85" t="s">
        <v>1575</v>
      </c>
      <c r="C797" s="50" t="s">
        <v>1574</v>
      </c>
      <c r="D797" s="242">
        <v>0</v>
      </c>
      <c r="E797" s="242">
        <v>0</v>
      </c>
      <c r="F797" s="52" t="str">
        <f t="shared" si="12"/>
        <v>-</v>
      </c>
    </row>
    <row r="798" spans="1:6" ht="24" x14ac:dyDescent="0.2">
      <c r="A798" s="53" t="s">
        <v>1576</v>
      </c>
      <c r="B798" s="85" t="s">
        <v>1577</v>
      </c>
      <c r="C798" s="50" t="s">
        <v>1576</v>
      </c>
      <c r="D798" s="242">
        <v>0</v>
      </c>
      <c r="E798" s="242">
        <v>0</v>
      </c>
      <c r="F798" s="52" t="str">
        <f t="shared" si="12"/>
        <v>-</v>
      </c>
    </row>
    <row r="799" spans="1:6" ht="24" x14ac:dyDescent="0.2">
      <c r="A799" s="53" t="s">
        <v>1578</v>
      </c>
      <c r="B799" s="85" t="s">
        <v>1579</v>
      </c>
      <c r="C799" s="50" t="s">
        <v>1578</v>
      </c>
      <c r="D799" s="242">
        <v>0</v>
      </c>
      <c r="E799" s="242">
        <v>0</v>
      </c>
      <c r="F799" s="52" t="str">
        <f t="shared" si="12"/>
        <v>-</v>
      </c>
    </row>
    <row r="800" spans="1:6" ht="24" x14ac:dyDescent="0.2">
      <c r="A800" s="53" t="s">
        <v>1580</v>
      </c>
      <c r="B800" s="85" t="s">
        <v>1581</v>
      </c>
      <c r="C800" s="50" t="s">
        <v>1580</v>
      </c>
      <c r="D800" s="242">
        <v>0</v>
      </c>
      <c r="E800" s="242">
        <v>0</v>
      </c>
      <c r="F800" s="52" t="str">
        <f t="shared" si="12"/>
        <v>-</v>
      </c>
    </row>
    <row r="801" spans="1:6" ht="24" x14ac:dyDescent="0.2">
      <c r="A801" s="53" t="s">
        <v>1582</v>
      </c>
      <c r="B801" s="85" t="s">
        <v>1583</v>
      </c>
      <c r="C801" s="50" t="s">
        <v>1582</v>
      </c>
      <c r="D801" s="242">
        <v>0</v>
      </c>
      <c r="E801" s="242">
        <v>0</v>
      </c>
      <c r="F801" s="52" t="str">
        <f t="shared" si="12"/>
        <v>-</v>
      </c>
    </row>
    <row r="802" spans="1:6" ht="24" x14ac:dyDescent="0.2">
      <c r="A802" s="53" t="s">
        <v>1584</v>
      </c>
      <c r="B802" s="85" t="s">
        <v>1585</v>
      </c>
      <c r="C802" s="50" t="s">
        <v>1584</v>
      </c>
      <c r="D802" s="242">
        <v>0</v>
      </c>
      <c r="E802" s="242">
        <v>0</v>
      </c>
      <c r="F802" s="52" t="str">
        <f t="shared" si="12"/>
        <v>-</v>
      </c>
    </row>
    <row r="803" spans="1:6" ht="24" x14ac:dyDescent="0.2">
      <c r="A803" s="53" t="s">
        <v>1586</v>
      </c>
      <c r="B803" s="85" t="s">
        <v>1587</v>
      </c>
      <c r="C803" s="50" t="s">
        <v>1586</v>
      </c>
      <c r="D803" s="242">
        <v>0</v>
      </c>
      <c r="E803" s="242">
        <v>0</v>
      </c>
      <c r="F803" s="52" t="str">
        <f t="shared" si="12"/>
        <v>-</v>
      </c>
    </row>
    <row r="804" spans="1:6" ht="12.75" customHeight="1" x14ac:dyDescent="0.2">
      <c r="A804" s="53" t="s">
        <v>1588</v>
      </c>
      <c r="B804" s="85" t="s">
        <v>1589</v>
      </c>
      <c r="C804" s="50" t="s">
        <v>1588</v>
      </c>
      <c r="D804" s="242">
        <v>0</v>
      </c>
      <c r="E804" s="242">
        <v>0</v>
      </c>
      <c r="F804" s="52" t="str">
        <f t="shared" si="12"/>
        <v>-</v>
      </c>
    </row>
    <row r="805" spans="1:6" ht="12.75" customHeight="1" x14ac:dyDescent="0.2">
      <c r="A805" s="53" t="s">
        <v>1590</v>
      </c>
      <c r="B805" s="85" t="s">
        <v>1591</v>
      </c>
      <c r="C805" s="50" t="s">
        <v>1590</v>
      </c>
      <c r="D805" s="242">
        <v>0</v>
      </c>
      <c r="E805" s="242">
        <v>0</v>
      </c>
      <c r="F805" s="52" t="str">
        <f t="shared" si="12"/>
        <v>-</v>
      </c>
    </row>
    <row r="806" spans="1:6" ht="24" x14ac:dyDescent="0.2">
      <c r="A806" s="53" t="s">
        <v>1592</v>
      </c>
      <c r="B806" s="85" t="s">
        <v>1593</v>
      </c>
      <c r="C806" s="50" t="s">
        <v>1592</v>
      </c>
      <c r="D806" s="242">
        <v>0</v>
      </c>
      <c r="E806" s="242">
        <v>0</v>
      </c>
      <c r="F806" s="52" t="str">
        <f t="shared" si="12"/>
        <v>-</v>
      </c>
    </row>
    <row r="807" spans="1:6" ht="24" x14ac:dyDescent="0.2">
      <c r="A807" s="53" t="s">
        <v>1594</v>
      </c>
      <c r="B807" s="85" t="s">
        <v>1595</v>
      </c>
      <c r="C807" s="50" t="s">
        <v>1594</v>
      </c>
      <c r="D807" s="242">
        <v>0</v>
      </c>
      <c r="E807" s="242">
        <v>0</v>
      </c>
      <c r="F807" s="52" t="str">
        <f t="shared" si="12"/>
        <v>-</v>
      </c>
    </row>
    <row r="808" spans="1:6" ht="12.75" customHeight="1" x14ac:dyDescent="0.2">
      <c r="A808" s="53" t="s">
        <v>1596</v>
      </c>
      <c r="B808" s="85" t="s">
        <v>1597</v>
      </c>
      <c r="C808" s="50" t="s">
        <v>1596</v>
      </c>
      <c r="D808" s="242">
        <v>0</v>
      </c>
      <c r="E808" s="242">
        <v>0</v>
      </c>
      <c r="F808" s="52" t="str">
        <f t="shared" si="12"/>
        <v>-</v>
      </c>
    </row>
    <row r="809" spans="1:6" ht="12.75" customHeight="1" x14ac:dyDescent="0.2">
      <c r="A809" s="53" t="s">
        <v>1598</v>
      </c>
      <c r="B809" s="85" t="s">
        <v>1599</v>
      </c>
      <c r="C809" s="50" t="s">
        <v>1598</v>
      </c>
      <c r="D809" s="242">
        <v>0</v>
      </c>
      <c r="E809" s="242">
        <v>0</v>
      </c>
      <c r="F809" s="52" t="str">
        <f t="shared" si="12"/>
        <v>-</v>
      </c>
    </row>
    <row r="810" spans="1:6" ht="12.75" customHeight="1" x14ac:dyDescent="0.2">
      <c r="A810" s="53" t="s">
        <v>1600</v>
      </c>
      <c r="B810" s="85" t="s">
        <v>1601</v>
      </c>
      <c r="C810" s="50" t="s">
        <v>1600</v>
      </c>
      <c r="D810" s="242">
        <v>0</v>
      </c>
      <c r="E810" s="242">
        <v>0</v>
      </c>
      <c r="F810" s="52" t="str">
        <f t="shared" si="12"/>
        <v>-</v>
      </c>
    </row>
    <row r="811" spans="1:6" ht="12.75" customHeight="1" x14ac:dyDescent="0.2">
      <c r="A811" s="53" t="s">
        <v>1602</v>
      </c>
      <c r="B811" s="85" t="s">
        <v>1603</v>
      </c>
      <c r="C811" s="50" t="s">
        <v>1602</v>
      </c>
      <c r="D811" s="242">
        <v>0</v>
      </c>
      <c r="E811" s="242">
        <v>0</v>
      </c>
      <c r="F811" s="52" t="str">
        <f t="shared" si="12"/>
        <v>-</v>
      </c>
    </row>
    <row r="812" spans="1:6" ht="12.75" customHeight="1" x14ac:dyDescent="0.2">
      <c r="A812" s="53" t="s">
        <v>1604</v>
      </c>
      <c r="B812" s="85" t="s">
        <v>1605</v>
      </c>
      <c r="C812" s="50" t="s">
        <v>1604</v>
      </c>
      <c r="D812" s="242">
        <v>0</v>
      </c>
      <c r="E812" s="242">
        <v>0</v>
      </c>
      <c r="F812" s="52" t="str">
        <f t="shared" si="12"/>
        <v>-</v>
      </c>
    </row>
    <row r="813" spans="1:6" ht="12.75" customHeight="1" x14ac:dyDescent="0.2">
      <c r="A813" s="53" t="s">
        <v>1606</v>
      </c>
      <c r="B813" s="85" t="s">
        <v>1607</v>
      </c>
      <c r="C813" s="50" t="s">
        <v>1606</v>
      </c>
      <c r="D813" s="242">
        <v>0</v>
      </c>
      <c r="E813" s="242">
        <v>0</v>
      </c>
      <c r="F813" s="52" t="str">
        <f t="shared" si="12"/>
        <v>-</v>
      </c>
    </row>
    <row r="814" spans="1:6" ht="12.75" customHeight="1" x14ac:dyDescent="0.2">
      <c r="A814" s="53" t="s">
        <v>1608</v>
      </c>
      <c r="B814" s="85" t="s">
        <v>1609</v>
      </c>
      <c r="C814" s="50" t="s">
        <v>1608</v>
      </c>
      <c r="D814" s="242">
        <v>0</v>
      </c>
      <c r="E814" s="242">
        <v>0</v>
      </c>
      <c r="F814" s="52" t="str">
        <f t="shared" si="12"/>
        <v>-</v>
      </c>
    </row>
    <row r="815" spans="1:6" ht="12.75" customHeight="1" x14ac:dyDescent="0.2">
      <c r="A815" s="53" t="s">
        <v>1610</v>
      </c>
      <c r="B815" s="85" t="s">
        <v>1611</v>
      </c>
      <c r="C815" s="50" t="s">
        <v>1610</v>
      </c>
      <c r="D815" s="242">
        <v>0</v>
      </c>
      <c r="E815" s="242">
        <v>0</v>
      </c>
      <c r="F815" s="52" t="str">
        <f t="shared" si="12"/>
        <v>-</v>
      </c>
    </row>
    <row r="816" spans="1:6" ht="12.75" customHeight="1" x14ac:dyDescent="0.2">
      <c r="A816" s="53" t="s">
        <v>1612</v>
      </c>
      <c r="B816" s="85" t="s">
        <v>1613</v>
      </c>
      <c r="C816" s="50" t="s">
        <v>1612</v>
      </c>
      <c r="D816" s="242">
        <v>417037.42</v>
      </c>
      <c r="E816" s="242">
        <v>480247.05</v>
      </c>
      <c r="F816" s="52">
        <f t="shared" si="12"/>
        <v>115.15682453627304</v>
      </c>
    </row>
    <row r="817" spans="1:6" ht="12.75" customHeight="1" x14ac:dyDescent="0.2">
      <c r="A817" s="53" t="s">
        <v>1614</v>
      </c>
      <c r="B817" s="85" t="s">
        <v>1615</v>
      </c>
      <c r="C817" s="50" t="s">
        <v>1614</v>
      </c>
      <c r="D817" s="242">
        <v>0</v>
      </c>
      <c r="E817" s="242">
        <v>0</v>
      </c>
      <c r="F817" s="52" t="str">
        <f t="shared" si="12"/>
        <v>-</v>
      </c>
    </row>
    <row r="818" spans="1:6" ht="12.75" customHeight="1" x14ac:dyDescent="0.2">
      <c r="A818" s="53" t="s">
        <v>1616</v>
      </c>
      <c r="B818" s="85" t="s">
        <v>1617</v>
      </c>
      <c r="C818" s="50" t="s">
        <v>1616</v>
      </c>
      <c r="D818" s="242">
        <v>0</v>
      </c>
      <c r="E818" s="242">
        <v>0</v>
      </c>
      <c r="F818" s="52" t="str">
        <f t="shared" si="12"/>
        <v>-</v>
      </c>
    </row>
    <row r="819" spans="1:6" ht="12.75" customHeight="1" x14ac:dyDescent="0.2">
      <c r="A819" s="53">
        <v>37215</v>
      </c>
      <c r="B819" s="85" t="s">
        <v>1618</v>
      </c>
      <c r="C819" s="50" t="s">
        <v>1619</v>
      </c>
      <c r="D819" s="242">
        <v>233372.06</v>
      </c>
      <c r="E819" s="242">
        <v>253635.72</v>
      </c>
      <c r="F819" s="52">
        <f t="shared" si="12"/>
        <v>108.68298458692955</v>
      </c>
    </row>
    <row r="820" spans="1:6" ht="24" x14ac:dyDescent="0.2">
      <c r="A820" s="53">
        <v>37216</v>
      </c>
      <c r="B820" s="232" t="s">
        <v>1620</v>
      </c>
      <c r="C820" s="50" t="s">
        <v>1621</v>
      </c>
      <c r="D820" s="242">
        <v>0</v>
      </c>
      <c r="E820" s="242">
        <v>0</v>
      </c>
      <c r="F820" s="52" t="str">
        <f t="shared" si="12"/>
        <v>-</v>
      </c>
    </row>
    <row r="821" spans="1:6" ht="12.75" customHeight="1" x14ac:dyDescent="0.2">
      <c r="A821" s="53">
        <v>37217</v>
      </c>
      <c r="B821" s="85" t="s">
        <v>1622</v>
      </c>
      <c r="C821" s="50" t="s">
        <v>1623</v>
      </c>
      <c r="D821" s="242">
        <v>181432.08</v>
      </c>
      <c r="E821" s="242">
        <v>220473.61</v>
      </c>
      <c r="F821" s="52">
        <f t="shared" si="12"/>
        <v>121.51853740529239</v>
      </c>
    </row>
    <row r="822" spans="1:6" ht="12.75" customHeight="1" x14ac:dyDescent="0.2">
      <c r="A822" s="53">
        <v>37218</v>
      </c>
      <c r="B822" s="85" t="s">
        <v>1624</v>
      </c>
      <c r="C822" s="50" t="s">
        <v>1625</v>
      </c>
      <c r="D822" s="242">
        <v>0</v>
      </c>
      <c r="E822" s="242">
        <v>0</v>
      </c>
      <c r="F822" s="52" t="str">
        <f t="shared" si="12"/>
        <v>-</v>
      </c>
    </row>
    <row r="823" spans="1:6" ht="12.75" customHeight="1" x14ac:dyDescent="0.2">
      <c r="A823" s="53">
        <v>37219</v>
      </c>
      <c r="B823" s="85" t="s">
        <v>1626</v>
      </c>
      <c r="C823" s="50" t="s">
        <v>1627</v>
      </c>
      <c r="D823" s="242">
        <v>40775.31</v>
      </c>
      <c r="E823" s="242">
        <v>73084.27</v>
      </c>
      <c r="F823" s="52">
        <f t="shared" si="12"/>
        <v>179.23657723264398</v>
      </c>
    </row>
    <row r="824" spans="1:6" ht="12.75" customHeight="1" x14ac:dyDescent="0.2">
      <c r="A824" s="53">
        <v>37221</v>
      </c>
      <c r="B824" s="85" t="s">
        <v>1628</v>
      </c>
      <c r="C824" s="50" t="s">
        <v>1629</v>
      </c>
      <c r="D824" s="242">
        <v>60486.92</v>
      </c>
      <c r="E824" s="242">
        <v>150351.45000000001</v>
      </c>
      <c r="F824" s="52">
        <f t="shared" si="12"/>
        <v>248.56853349451421</v>
      </c>
    </row>
    <row r="825" spans="1:6" ht="12.75" customHeight="1" x14ac:dyDescent="0.2">
      <c r="A825" s="53" t="s">
        <v>1630</v>
      </c>
      <c r="B825" s="85" t="s">
        <v>1607</v>
      </c>
      <c r="C825" s="50" t="s">
        <v>1630</v>
      </c>
      <c r="D825" s="242">
        <v>0</v>
      </c>
      <c r="E825" s="242">
        <v>0</v>
      </c>
      <c r="F825" s="52" t="str">
        <f t="shared" si="12"/>
        <v>-</v>
      </c>
    </row>
    <row r="826" spans="1:6" ht="12.75" customHeight="1" x14ac:dyDescent="0.2">
      <c r="A826" s="53" t="s">
        <v>1631</v>
      </c>
      <c r="B826" s="85" t="s">
        <v>1632</v>
      </c>
      <c r="C826" s="50" t="s">
        <v>1631</v>
      </c>
      <c r="D826" s="242">
        <v>0</v>
      </c>
      <c r="E826" s="242">
        <v>0</v>
      </c>
      <c r="F826" s="52" t="str">
        <f t="shared" si="12"/>
        <v>-</v>
      </c>
    </row>
    <row r="827" spans="1:6" ht="12.75" customHeight="1" x14ac:dyDescent="0.2">
      <c r="A827" s="53" t="s">
        <v>1633</v>
      </c>
      <c r="B827" s="85" t="s">
        <v>1634</v>
      </c>
      <c r="C827" s="50" t="s">
        <v>1633</v>
      </c>
      <c r="D827" s="242">
        <v>0</v>
      </c>
      <c r="E827" s="242">
        <v>0</v>
      </c>
      <c r="F827" s="52" t="str">
        <f t="shared" si="12"/>
        <v>-</v>
      </c>
    </row>
    <row r="828" spans="1:6" ht="12.75" customHeight="1" x14ac:dyDescent="0.2">
      <c r="A828" s="53" t="s">
        <v>1635</v>
      </c>
      <c r="B828" s="85" t="s">
        <v>1636</v>
      </c>
      <c r="C828" s="50" t="s">
        <v>1635</v>
      </c>
      <c r="D828" s="242">
        <v>176182.86</v>
      </c>
      <c r="E828" s="242">
        <v>186336.66</v>
      </c>
      <c r="F828" s="52">
        <f t="shared" si="12"/>
        <v>105.76321669429139</v>
      </c>
    </row>
    <row r="829" spans="1:6" ht="12.75" customHeight="1" x14ac:dyDescent="0.2">
      <c r="A829" s="53">
        <v>38117</v>
      </c>
      <c r="B829" s="85" t="s">
        <v>1637</v>
      </c>
      <c r="C829" s="50" t="s">
        <v>1638</v>
      </c>
      <c r="D829" s="242">
        <v>23808.19</v>
      </c>
      <c r="E829" s="242">
        <v>27700</v>
      </c>
      <c r="F829" s="52">
        <f t="shared" si="12"/>
        <v>116.34651773192334</v>
      </c>
    </row>
    <row r="830" spans="1:6" ht="12.75" customHeight="1" x14ac:dyDescent="0.2">
      <c r="A830" s="53">
        <v>38612</v>
      </c>
      <c r="B830" s="85" t="s">
        <v>1639</v>
      </c>
      <c r="C830" s="50" t="s">
        <v>1640</v>
      </c>
      <c r="D830" s="242">
        <v>157378.48000000001</v>
      </c>
      <c r="E830" s="242">
        <v>155235.97</v>
      </c>
      <c r="F830" s="52">
        <f t="shared" si="12"/>
        <v>98.638625814660301</v>
      </c>
    </row>
    <row r="831" spans="1:6" ht="12.75" customHeight="1" x14ac:dyDescent="0.2">
      <c r="A831" s="53">
        <v>38613</v>
      </c>
      <c r="B831" s="85" t="s">
        <v>1641</v>
      </c>
      <c r="C831" s="50" t="s">
        <v>1642</v>
      </c>
      <c r="D831" s="242">
        <v>0</v>
      </c>
      <c r="E831" s="242">
        <v>0</v>
      </c>
      <c r="F831" s="52" t="str">
        <f t="shared" si="12"/>
        <v>-</v>
      </c>
    </row>
    <row r="832" spans="1:6" ht="12.75" customHeight="1" x14ac:dyDescent="0.2">
      <c r="A832" s="53">
        <v>38614</v>
      </c>
      <c r="B832" s="85" t="s">
        <v>1643</v>
      </c>
      <c r="C832" s="50" t="s">
        <v>1644</v>
      </c>
      <c r="D832" s="242">
        <v>0</v>
      </c>
      <c r="E832" s="242">
        <v>0</v>
      </c>
      <c r="F832" s="52" t="str">
        <f t="shared" si="12"/>
        <v>-</v>
      </c>
    </row>
    <row r="833" spans="1:6" ht="12.75" customHeight="1" x14ac:dyDescent="0.2">
      <c r="A833" s="53">
        <v>38615</v>
      </c>
      <c r="B833" s="85" t="s">
        <v>1645</v>
      </c>
      <c r="C833" s="50" t="s">
        <v>1646</v>
      </c>
      <c r="D833" s="242">
        <v>0</v>
      </c>
      <c r="E833" s="242">
        <v>0</v>
      </c>
      <c r="F833" s="52" t="str">
        <f t="shared" si="12"/>
        <v>-</v>
      </c>
    </row>
    <row r="834" spans="1:6" ht="12.75" customHeight="1" x14ac:dyDescent="0.2">
      <c r="A834" s="53">
        <v>38622</v>
      </c>
      <c r="B834" s="85" t="s">
        <v>1647</v>
      </c>
      <c r="C834" s="50" t="s">
        <v>1648</v>
      </c>
      <c r="D834" s="242">
        <v>0</v>
      </c>
      <c r="E834" s="242">
        <v>72120.240000000005</v>
      </c>
      <c r="F834" s="52" t="str">
        <f t="shared" si="12"/>
        <v>-</v>
      </c>
    </row>
    <row r="835" spans="1:6" ht="12.75" customHeight="1" x14ac:dyDescent="0.2">
      <c r="A835" s="53">
        <v>38623</v>
      </c>
      <c r="B835" s="85" t="s">
        <v>1649</v>
      </c>
      <c r="C835" s="50" t="s">
        <v>1650</v>
      </c>
      <c r="D835" s="242">
        <v>0</v>
      </c>
      <c r="E835" s="242">
        <v>0</v>
      </c>
      <c r="F835" s="52" t="str">
        <f t="shared" si="12"/>
        <v>-</v>
      </c>
    </row>
    <row r="836" spans="1:6" ht="12.75" customHeight="1" x14ac:dyDescent="0.2">
      <c r="A836" s="53">
        <v>38624</v>
      </c>
      <c r="B836" s="85" t="s">
        <v>1651</v>
      </c>
      <c r="C836" s="50" t="s">
        <v>1652</v>
      </c>
      <c r="D836" s="242">
        <v>0</v>
      </c>
      <c r="E836" s="242">
        <v>0</v>
      </c>
      <c r="F836" s="52" t="str">
        <f t="shared" si="12"/>
        <v>-</v>
      </c>
    </row>
    <row r="837" spans="1:6" ht="12.75" customHeight="1" x14ac:dyDescent="0.2">
      <c r="A837" s="53">
        <v>38625</v>
      </c>
      <c r="B837" s="85" t="s">
        <v>1653</v>
      </c>
      <c r="C837" s="50" t="s">
        <v>1654</v>
      </c>
      <c r="D837" s="242">
        <v>0</v>
      </c>
      <c r="E837" s="242">
        <v>0</v>
      </c>
      <c r="F837" s="52" t="str">
        <f t="shared" si="12"/>
        <v>-</v>
      </c>
    </row>
    <row r="838" spans="1:6" ht="12.75" customHeight="1" x14ac:dyDescent="0.2">
      <c r="A838" s="53" t="s">
        <v>1655</v>
      </c>
      <c r="B838" s="85" t="s">
        <v>1656</v>
      </c>
      <c r="C838" s="50" t="s">
        <v>1655</v>
      </c>
      <c r="D838" s="242">
        <v>0</v>
      </c>
      <c r="E838" s="242">
        <v>0</v>
      </c>
      <c r="F838" s="52" t="str">
        <f t="shared" si="12"/>
        <v>-</v>
      </c>
    </row>
    <row r="839" spans="1:6" ht="12.75" customHeight="1" x14ac:dyDescent="0.2">
      <c r="A839" s="53">
        <v>38631</v>
      </c>
      <c r="B839" s="85" t="s">
        <v>1657</v>
      </c>
      <c r="C839" s="50" t="s">
        <v>1658</v>
      </c>
      <c r="D839" s="242">
        <v>0</v>
      </c>
      <c r="E839" s="242">
        <v>0</v>
      </c>
      <c r="F839" s="52" t="str">
        <f t="shared" si="12"/>
        <v>-</v>
      </c>
    </row>
    <row r="840" spans="1:6" ht="12.75" customHeight="1" x14ac:dyDescent="0.2">
      <c r="A840" s="53">
        <v>38632</v>
      </c>
      <c r="B840" s="85" t="s">
        <v>1659</v>
      </c>
      <c r="C840" s="50" t="s">
        <v>1660</v>
      </c>
      <c r="D840" s="242">
        <v>0</v>
      </c>
      <c r="E840" s="242">
        <v>0</v>
      </c>
      <c r="F840" s="52" t="str">
        <f t="shared" si="12"/>
        <v>-</v>
      </c>
    </row>
    <row r="841" spans="1:6" ht="12.75" customHeight="1" x14ac:dyDescent="0.2">
      <c r="A841" s="53">
        <v>38641</v>
      </c>
      <c r="B841" s="85" t="s">
        <v>1661</v>
      </c>
      <c r="C841" s="50" t="s">
        <v>1662</v>
      </c>
      <c r="D841" s="242">
        <v>0</v>
      </c>
      <c r="E841" s="242">
        <v>0</v>
      </c>
      <c r="F841" s="52" t="str">
        <f t="shared" si="12"/>
        <v>-</v>
      </c>
    </row>
    <row r="842" spans="1:6" ht="12.75" customHeight="1" x14ac:dyDescent="0.2">
      <c r="A842" s="53" t="s">
        <v>1663</v>
      </c>
      <c r="B842" s="85" t="s">
        <v>1664</v>
      </c>
      <c r="C842" s="50" t="s">
        <v>1663</v>
      </c>
      <c r="D842" s="242">
        <v>0</v>
      </c>
      <c r="E842" s="242">
        <v>0</v>
      </c>
      <c r="F842" s="52" t="str">
        <f t="shared" si="12"/>
        <v>-</v>
      </c>
    </row>
    <row r="843" spans="1:6" ht="24" x14ac:dyDescent="0.2">
      <c r="A843" s="53" t="s">
        <v>1665</v>
      </c>
      <c r="B843" s="85" t="s">
        <v>1666</v>
      </c>
      <c r="C843" s="54" t="s">
        <v>1665</v>
      </c>
      <c r="D843" s="242">
        <v>0</v>
      </c>
      <c r="E843" s="242">
        <v>0</v>
      </c>
      <c r="F843" s="52" t="str">
        <f t="shared" si="12"/>
        <v>-</v>
      </c>
    </row>
    <row r="844" spans="1:6" ht="24" x14ac:dyDescent="0.2">
      <c r="A844" s="53" t="s">
        <v>1667</v>
      </c>
      <c r="B844" s="85" t="s">
        <v>1668</v>
      </c>
      <c r="C844" s="54" t="s">
        <v>1667</v>
      </c>
      <c r="D844" s="242">
        <v>0</v>
      </c>
      <c r="E844" s="242">
        <v>0</v>
      </c>
      <c r="F844" s="52" t="str">
        <f t="shared" si="12"/>
        <v>-</v>
      </c>
    </row>
    <row r="845" spans="1:6" ht="12.75" customHeight="1" x14ac:dyDescent="0.2">
      <c r="A845" s="53" t="s">
        <v>1669</v>
      </c>
      <c r="B845" s="85" t="s">
        <v>1670</v>
      </c>
      <c r="C845" s="54" t="s">
        <v>1669</v>
      </c>
      <c r="D845" s="242">
        <v>0</v>
      </c>
      <c r="E845" s="242">
        <v>0</v>
      </c>
      <c r="F845" s="52" t="str">
        <f t="shared" si="12"/>
        <v>-</v>
      </c>
    </row>
    <row r="846" spans="1:6" ht="24" x14ac:dyDescent="0.2">
      <c r="A846" s="53">
        <v>81212</v>
      </c>
      <c r="B846" s="85" t="s">
        <v>1671</v>
      </c>
      <c r="C846" s="50" t="s">
        <v>1672</v>
      </c>
      <c r="D846" s="242">
        <v>0</v>
      </c>
      <c r="E846" s="242">
        <v>15314.17</v>
      </c>
      <c r="F846" s="52" t="str">
        <f t="shared" si="12"/>
        <v>-</v>
      </c>
    </row>
    <row r="847" spans="1:6" ht="12.75" customHeight="1" x14ac:dyDescent="0.2">
      <c r="A847" s="53">
        <v>81322</v>
      </c>
      <c r="B847" s="85" t="s">
        <v>1673</v>
      </c>
      <c r="C847" s="50" t="s">
        <v>1674</v>
      </c>
      <c r="D847" s="242">
        <v>0</v>
      </c>
      <c r="E847" s="242">
        <v>0</v>
      </c>
      <c r="F847" s="52" t="str">
        <f t="shared" si="12"/>
        <v>-</v>
      </c>
    </row>
    <row r="848" spans="1:6" ht="24" x14ac:dyDescent="0.2">
      <c r="A848" s="53">
        <v>81332</v>
      </c>
      <c r="B848" s="85" t="s">
        <v>1675</v>
      </c>
      <c r="C848" s="50" t="s">
        <v>1676</v>
      </c>
      <c r="D848" s="242">
        <v>0</v>
      </c>
      <c r="E848" s="242">
        <v>0</v>
      </c>
      <c r="F848" s="52" t="str">
        <f t="shared" si="12"/>
        <v>-</v>
      </c>
    </row>
    <row r="849" spans="1:6" ht="24" x14ac:dyDescent="0.2">
      <c r="A849" s="53">
        <v>81342</v>
      </c>
      <c r="B849" s="85" t="s">
        <v>1677</v>
      </c>
      <c r="C849" s="50" t="s">
        <v>1678</v>
      </c>
      <c r="D849" s="242">
        <v>0</v>
      </c>
      <c r="E849" s="242">
        <v>0</v>
      </c>
      <c r="F849" s="52" t="str">
        <f t="shared" si="12"/>
        <v>-</v>
      </c>
    </row>
    <row r="850" spans="1:6" ht="12.75" customHeight="1" x14ac:dyDescent="0.2">
      <c r="A850" s="53">
        <v>81411</v>
      </c>
      <c r="B850" s="85" t="s">
        <v>1679</v>
      </c>
      <c r="C850" s="50" t="s">
        <v>1680</v>
      </c>
      <c r="D850" s="242">
        <v>0</v>
      </c>
      <c r="E850" s="242">
        <v>0</v>
      </c>
      <c r="F850" s="52" t="str">
        <f t="shared" si="12"/>
        <v>-</v>
      </c>
    </row>
    <row r="851" spans="1:6" ht="12.75" customHeight="1" x14ac:dyDescent="0.2">
      <c r="A851" s="53">
        <v>81412</v>
      </c>
      <c r="B851" s="85" t="s">
        <v>1681</v>
      </c>
      <c r="C851" s="50" t="s">
        <v>1682</v>
      </c>
      <c r="D851" s="242">
        <v>0</v>
      </c>
      <c r="E851" s="242">
        <v>0</v>
      </c>
      <c r="F851" s="52" t="str">
        <f t="shared" si="12"/>
        <v>-</v>
      </c>
    </row>
    <row r="852" spans="1:6" ht="24" x14ac:dyDescent="0.2">
      <c r="A852" s="53">
        <v>81532</v>
      </c>
      <c r="B852" s="232" t="s">
        <v>1683</v>
      </c>
      <c r="C852" s="50" t="s">
        <v>1684</v>
      </c>
      <c r="D852" s="242">
        <v>0</v>
      </c>
      <c r="E852" s="242">
        <v>0</v>
      </c>
      <c r="F852" s="52" t="str">
        <f t="shared" si="12"/>
        <v>-</v>
      </c>
    </row>
    <row r="853" spans="1:6" ht="24" x14ac:dyDescent="0.2">
      <c r="A853" s="53">
        <v>81542</v>
      </c>
      <c r="B853" s="232" t="s">
        <v>1685</v>
      </c>
      <c r="C853" s="50" t="s">
        <v>1686</v>
      </c>
      <c r="D853" s="242">
        <v>0</v>
      </c>
      <c r="E853" s="242">
        <v>0</v>
      </c>
      <c r="F853" s="52" t="str">
        <f t="shared" si="12"/>
        <v>-</v>
      </c>
    </row>
    <row r="854" spans="1:6" ht="24" x14ac:dyDescent="0.2">
      <c r="A854" s="53">
        <v>81552</v>
      </c>
      <c r="B854" s="85" t="s">
        <v>1687</v>
      </c>
      <c r="C854" s="50" t="s">
        <v>1688</v>
      </c>
      <c r="D854" s="242">
        <v>0</v>
      </c>
      <c r="E854" s="242">
        <v>0</v>
      </c>
      <c r="F854" s="52" t="str">
        <f t="shared" si="12"/>
        <v>-</v>
      </c>
    </row>
    <row r="855" spans="1:6" ht="24" x14ac:dyDescent="0.2">
      <c r="A855" s="53">
        <v>81631</v>
      </c>
      <c r="B855" s="232" t="s">
        <v>1689</v>
      </c>
      <c r="C855" s="50" t="s">
        <v>1690</v>
      </c>
      <c r="D855" s="242">
        <v>0</v>
      </c>
      <c r="E855" s="242">
        <v>0</v>
      </c>
      <c r="F855" s="52" t="str">
        <f t="shared" si="12"/>
        <v>-</v>
      </c>
    </row>
    <row r="856" spans="1:6" ht="24" x14ac:dyDescent="0.2">
      <c r="A856" s="53">
        <v>81632</v>
      </c>
      <c r="B856" s="85" t="s">
        <v>1691</v>
      </c>
      <c r="C856" s="50" t="s">
        <v>1692</v>
      </c>
      <c r="D856" s="242">
        <v>0</v>
      </c>
      <c r="E856" s="242">
        <v>0</v>
      </c>
      <c r="F856" s="52" t="str">
        <f t="shared" si="12"/>
        <v>-</v>
      </c>
    </row>
    <row r="857" spans="1:6" ht="12.75" customHeight="1" x14ac:dyDescent="0.2">
      <c r="A857" s="53">
        <v>81641</v>
      </c>
      <c r="B857" s="85" t="s">
        <v>1693</v>
      </c>
      <c r="C857" s="50" t="s">
        <v>1694</v>
      </c>
      <c r="D857" s="242">
        <v>0</v>
      </c>
      <c r="E857" s="242">
        <v>0</v>
      </c>
      <c r="F857" s="52" t="str">
        <f t="shared" si="12"/>
        <v>-</v>
      </c>
    </row>
    <row r="858" spans="1:6" ht="12.75" customHeight="1" x14ac:dyDescent="0.2">
      <c r="A858" s="53">
        <v>81642</v>
      </c>
      <c r="B858" s="85" t="s">
        <v>1695</v>
      </c>
      <c r="C858" s="50" t="s">
        <v>1696</v>
      </c>
      <c r="D858" s="242">
        <v>0</v>
      </c>
      <c r="E858" s="242">
        <v>0</v>
      </c>
      <c r="F858" s="52" t="str">
        <f t="shared" si="12"/>
        <v>-</v>
      </c>
    </row>
    <row r="859" spans="1:6" ht="12.75" customHeight="1" x14ac:dyDescent="0.2">
      <c r="A859" s="53">
        <v>81711</v>
      </c>
      <c r="B859" s="85" t="s">
        <v>1697</v>
      </c>
      <c r="C859" s="50" t="s">
        <v>1698</v>
      </c>
      <c r="D859" s="242">
        <v>0</v>
      </c>
      <c r="E859" s="242">
        <v>0</v>
      </c>
      <c r="F859" s="52" t="str">
        <f t="shared" si="12"/>
        <v>-</v>
      </c>
    </row>
    <row r="860" spans="1:6" ht="12.75" customHeight="1" x14ac:dyDescent="0.2">
      <c r="A860" s="53">
        <v>81712</v>
      </c>
      <c r="B860" s="85" t="s">
        <v>1699</v>
      </c>
      <c r="C860" s="50" t="s">
        <v>1700</v>
      </c>
      <c r="D860" s="242">
        <v>0</v>
      </c>
      <c r="E860" s="242">
        <v>0</v>
      </c>
      <c r="F860" s="52" t="str">
        <f t="shared" si="12"/>
        <v>-</v>
      </c>
    </row>
    <row r="861" spans="1:6" ht="12.75" customHeight="1" x14ac:dyDescent="0.2">
      <c r="A861" s="53">
        <v>81721</v>
      </c>
      <c r="B861" s="85" t="s">
        <v>1701</v>
      </c>
      <c r="C861" s="50" t="s">
        <v>1702</v>
      </c>
      <c r="D861" s="242">
        <v>0</v>
      </c>
      <c r="E861" s="242">
        <v>0</v>
      </c>
      <c r="F861" s="52" t="str">
        <f t="shared" si="12"/>
        <v>-</v>
      </c>
    </row>
    <row r="862" spans="1:6" ht="12.75" customHeight="1" x14ac:dyDescent="0.2">
      <c r="A862" s="53">
        <v>81722</v>
      </c>
      <c r="B862" s="85" t="s">
        <v>1703</v>
      </c>
      <c r="C862" s="50" t="s">
        <v>1704</v>
      </c>
      <c r="D862" s="242">
        <v>0</v>
      </c>
      <c r="E862" s="242">
        <v>0</v>
      </c>
      <c r="F862" s="52" t="str">
        <f t="shared" si="12"/>
        <v>-</v>
      </c>
    </row>
    <row r="863" spans="1:6" ht="12.75" customHeight="1" x14ac:dyDescent="0.2">
      <c r="A863" s="53">
        <v>81731</v>
      </c>
      <c r="B863" s="85" t="s">
        <v>1705</v>
      </c>
      <c r="C863" s="50" t="s">
        <v>1706</v>
      </c>
      <c r="D863" s="242">
        <v>0</v>
      </c>
      <c r="E863" s="242">
        <v>0</v>
      </c>
      <c r="F863" s="52" t="str">
        <f t="shared" si="12"/>
        <v>-</v>
      </c>
    </row>
    <row r="864" spans="1:6" ht="12.75" customHeight="1" x14ac:dyDescent="0.2">
      <c r="A864" s="53">
        <v>81732</v>
      </c>
      <c r="B864" s="85" t="s">
        <v>1707</v>
      </c>
      <c r="C864" s="50" t="s">
        <v>1708</v>
      </c>
      <c r="D864" s="242">
        <v>0</v>
      </c>
      <c r="E864" s="242">
        <v>0</v>
      </c>
      <c r="F864" s="52" t="str">
        <f t="shared" si="12"/>
        <v>-</v>
      </c>
    </row>
    <row r="865" spans="1:6" ht="12.75" customHeight="1" x14ac:dyDescent="0.2">
      <c r="A865" s="53">
        <v>81741</v>
      </c>
      <c r="B865" s="85" t="s">
        <v>1709</v>
      </c>
      <c r="C865" s="50" t="s">
        <v>1710</v>
      </c>
      <c r="D865" s="242">
        <v>0</v>
      </c>
      <c r="E865" s="242">
        <v>0</v>
      </c>
      <c r="F865" s="52" t="str">
        <f t="shared" si="12"/>
        <v>-</v>
      </c>
    </row>
    <row r="866" spans="1:6" ht="12.75" customHeight="1" x14ac:dyDescent="0.2">
      <c r="A866" s="53">
        <v>81742</v>
      </c>
      <c r="B866" s="85" t="s">
        <v>1711</v>
      </c>
      <c r="C866" s="50" t="s">
        <v>1712</v>
      </c>
      <c r="D866" s="242">
        <v>0</v>
      </c>
      <c r="E866" s="242">
        <v>0</v>
      </c>
      <c r="F866" s="52" t="str">
        <f t="shared" si="12"/>
        <v>-</v>
      </c>
    </row>
    <row r="867" spans="1:6" ht="12.75" customHeight="1" x14ac:dyDescent="0.2">
      <c r="A867" s="53">
        <v>81751</v>
      </c>
      <c r="B867" s="85" t="s">
        <v>1713</v>
      </c>
      <c r="C867" s="50" t="s">
        <v>1714</v>
      </c>
      <c r="D867" s="242">
        <v>0</v>
      </c>
      <c r="E867" s="242">
        <v>0</v>
      </c>
      <c r="F867" s="52" t="str">
        <f t="shared" si="12"/>
        <v>-</v>
      </c>
    </row>
    <row r="868" spans="1:6" ht="12.75" customHeight="1" x14ac:dyDescent="0.2">
      <c r="A868" s="53">
        <v>81752</v>
      </c>
      <c r="B868" s="85" t="s">
        <v>1715</v>
      </c>
      <c r="C868" s="50" t="s">
        <v>1716</v>
      </c>
      <c r="D868" s="242">
        <v>0</v>
      </c>
      <c r="E868" s="242">
        <v>0</v>
      </c>
      <c r="F868" s="52" t="str">
        <f t="shared" si="12"/>
        <v>-</v>
      </c>
    </row>
    <row r="869" spans="1:6" ht="24" x14ac:dyDescent="0.2">
      <c r="A869" s="53">
        <v>81761</v>
      </c>
      <c r="B869" s="232" t="s">
        <v>1717</v>
      </c>
      <c r="C869" s="50" t="s">
        <v>1718</v>
      </c>
      <c r="D869" s="242">
        <v>0</v>
      </c>
      <c r="E869" s="242">
        <v>0</v>
      </c>
      <c r="F869" s="52" t="str">
        <f t="shared" si="12"/>
        <v>-</v>
      </c>
    </row>
    <row r="870" spans="1:6" ht="24" x14ac:dyDescent="0.2">
      <c r="A870" s="53">
        <v>81762</v>
      </c>
      <c r="B870" s="232" t="s">
        <v>1719</v>
      </c>
      <c r="C870" s="50" t="s">
        <v>1720</v>
      </c>
      <c r="D870" s="242">
        <v>0</v>
      </c>
      <c r="E870" s="242">
        <v>0</v>
      </c>
      <c r="F870" s="52" t="str">
        <f t="shared" si="12"/>
        <v>-</v>
      </c>
    </row>
    <row r="871" spans="1:6" ht="24" x14ac:dyDescent="0.2">
      <c r="A871" s="53">
        <v>81771</v>
      </c>
      <c r="B871" s="85" t="s">
        <v>1721</v>
      </c>
      <c r="C871" s="50" t="s">
        <v>1722</v>
      </c>
      <c r="D871" s="242">
        <v>0</v>
      </c>
      <c r="E871" s="242">
        <v>0</v>
      </c>
      <c r="F871" s="52" t="str">
        <f t="shared" si="12"/>
        <v>-</v>
      </c>
    </row>
    <row r="872" spans="1:6" ht="24" x14ac:dyDescent="0.2">
      <c r="A872" s="53">
        <v>81772</v>
      </c>
      <c r="B872" s="85" t="s">
        <v>1723</v>
      </c>
      <c r="C872" s="50" t="s">
        <v>1724</v>
      </c>
      <c r="D872" s="242">
        <v>0</v>
      </c>
      <c r="E872" s="242">
        <v>0</v>
      </c>
      <c r="F872" s="52" t="str">
        <f t="shared" si="12"/>
        <v>-</v>
      </c>
    </row>
    <row r="873" spans="1:6" ht="12.75" customHeight="1" x14ac:dyDescent="0.2">
      <c r="A873" s="53">
        <v>82412</v>
      </c>
      <c r="B873" s="85" t="s">
        <v>1725</v>
      </c>
      <c r="C873" s="50" t="s">
        <v>1726</v>
      </c>
      <c r="D873" s="242">
        <v>0</v>
      </c>
      <c r="E873" s="242">
        <v>0</v>
      </c>
      <c r="F873" s="52" t="str">
        <f t="shared" si="12"/>
        <v>-</v>
      </c>
    </row>
    <row r="874" spans="1:6" ht="12.75" customHeight="1" x14ac:dyDescent="0.2">
      <c r="A874" s="53">
        <v>84132</v>
      </c>
      <c r="B874" s="85" t="s">
        <v>1727</v>
      </c>
      <c r="C874" s="50" t="s">
        <v>1728</v>
      </c>
      <c r="D874" s="242">
        <v>0</v>
      </c>
      <c r="E874" s="242">
        <v>0</v>
      </c>
      <c r="F874" s="52" t="str">
        <f t="shared" si="12"/>
        <v>-</v>
      </c>
    </row>
    <row r="875" spans="1:6" ht="12.75" customHeight="1" x14ac:dyDescent="0.2">
      <c r="A875" s="53">
        <v>84142</v>
      </c>
      <c r="B875" s="85" t="s">
        <v>1729</v>
      </c>
      <c r="C875" s="50" t="s">
        <v>1730</v>
      </c>
      <c r="D875" s="242">
        <v>0</v>
      </c>
      <c r="E875" s="242">
        <v>0</v>
      </c>
      <c r="F875" s="52" t="str">
        <f t="shared" si="12"/>
        <v>-</v>
      </c>
    </row>
    <row r="876" spans="1:6" ht="12.75" customHeight="1" x14ac:dyDescent="0.2">
      <c r="A876" s="53">
        <v>84152</v>
      </c>
      <c r="B876" s="85" t="s">
        <v>1731</v>
      </c>
      <c r="C876" s="50" t="s">
        <v>1732</v>
      </c>
      <c r="D876" s="242">
        <v>0</v>
      </c>
      <c r="E876" s="242">
        <v>0</v>
      </c>
      <c r="F876" s="52" t="str">
        <f t="shared" si="12"/>
        <v>-</v>
      </c>
    </row>
    <row r="877" spans="1:6" ht="12.75" customHeight="1" x14ac:dyDescent="0.2">
      <c r="A877" s="53">
        <v>84162</v>
      </c>
      <c r="B877" s="85" t="s">
        <v>1733</v>
      </c>
      <c r="C877" s="50" t="s">
        <v>1734</v>
      </c>
      <c r="D877" s="242">
        <v>0</v>
      </c>
      <c r="E877" s="242">
        <v>0</v>
      </c>
      <c r="F877" s="52" t="str">
        <f t="shared" si="12"/>
        <v>-</v>
      </c>
    </row>
    <row r="878" spans="1:6" ht="12.75" customHeight="1" x14ac:dyDescent="0.2">
      <c r="A878" s="53">
        <v>84221</v>
      </c>
      <c r="B878" s="85" t="s">
        <v>1735</v>
      </c>
      <c r="C878" s="50" t="s">
        <v>1736</v>
      </c>
      <c r="D878" s="242">
        <v>0</v>
      </c>
      <c r="E878" s="242">
        <v>0</v>
      </c>
      <c r="F878" s="52" t="str">
        <f t="shared" si="12"/>
        <v>-</v>
      </c>
    </row>
    <row r="879" spans="1:6" ht="12.75" customHeight="1" x14ac:dyDescent="0.2">
      <c r="A879" s="53">
        <v>84222</v>
      </c>
      <c r="B879" s="85" t="s">
        <v>1737</v>
      </c>
      <c r="C879" s="50" t="s">
        <v>1738</v>
      </c>
      <c r="D879" s="242">
        <v>0</v>
      </c>
      <c r="E879" s="242">
        <v>0</v>
      </c>
      <c r="F879" s="52" t="str">
        <f t="shared" si="12"/>
        <v>-</v>
      </c>
    </row>
    <row r="880" spans="1:6" ht="12.75" customHeight="1" x14ac:dyDescent="0.2">
      <c r="A880" s="53" t="s">
        <v>1739</v>
      </c>
      <c r="B880" s="85" t="s">
        <v>1740</v>
      </c>
      <c r="C880" s="50" t="s">
        <v>1739</v>
      </c>
      <c r="D880" s="242">
        <v>0</v>
      </c>
      <c r="E880" s="242">
        <v>0</v>
      </c>
      <c r="F880" s="52" t="str">
        <f t="shared" si="12"/>
        <v>-</v>
      </c>
    </row>
    <row r="881" spans="1:6" ht="12.75" customHeight="1" x14ac:dyDescent="0.2">
      <c r="A881" s="53">
        <v>84232</v>
      </c>
      <c r="B881" s="85" t="s">
        <v>1741</v>
      </c>
      <c r="C881" s="50" t="s">
        <v>1742</v>
      </c>
      <c r="D881" s="242">
        <v>0</v>
      </c>
      <c r="E881" s="242">
        <v>0</v>
      </c>
      <c r="F881" s="52" t="str">
        <f t="shared" si="12"/>
        <v>-</v>
      </c>
    </row>
    <row r="882" spans="1:6" ht="24" x14ac:dyDescent="0.2">
      <c r="A882" s="53">
        <v>84242</v>
      </c>
      <c r="B882" s="85" t="s">
        <v>1743</v>
      </c>
      <c r="C882" s="50" t="s">
        <v>1744</v>
      </c>
      <c r="D882" s="242">
        <v>0</v>
      </c>
      <c r="E882" s="242">
        <v>0</v>
      </c>
      <c r="F882" s="52" t="str">
        <f t="shared" si="12"/>
        <v>-</v>
      </c>
    </row>
    <row r="883" spans="1:6" ht="24" x14ac:dyDescent="0.2">
      <c r="A883" s="53" t="s">
        <v>1745</v>
      </c>
      <c r="B883" s="85" t="s">
        <v>1746</v>
      </c>
      <c r="C883" s="50" t="s">
        <v>1745</v>
      </c>
      <c r="D883" s="242">
        <v>0</v>
      </c>
      <c r="E883" s="242">
        <v>0</v>
      </c>
      <c r="F883" s="52" t="str">
        <f t="shared" si="12"/>
        <v>-</v>
      </c>
    </row>
    <row r="884" spans="1:6" ht="12.75" customHeight="1" x14ac:dyDescent="0.2">
      <c r="A884" s="53">
        <v>84312</v>
      </c>
      <c r="B884" s="85" t="s">
        <v>1747</v>
      </c>
      <c r="C884" s="50" t="s">
        <v>1748</v>
      </c>
      <c r="D884" s="242">
        <v>0</v>
      </c>
      <c r="E884" s="242">
        <v>0</v>
      </c>
      <c r="F884" s="52" t="str">
        <f t="shared" si="12"/>
        <v>-</v>
      </c>
    </row>
    <row r="885" spans="1:6" ht="24" x14ac:dyDescent="0.2">
      <c r="A885" s="53">
        <v>84431</v>
      </c>
      <c r="B885" s="85" t="s">
        <v>1749</v>
      </c>
      <c r="C885" s="50" t="s">
        <v>1750</v>
      </c>
      <c r="D885" s="242">
        <v>0</v>
      </c>
      <c r="E885" s="242">
        <v>0</v>
      </c>
      <c r="F885" s="52" t="str">
        <f t="shared" si="12"/>
        <v>-</v>
      </c>
    </row>
    <row r="886" spans="1:6" ht="24" x14ac:dyDescent="0.2">
      <c r="A886" s="53">
        <v>84432</v>
      </c>
      <c r="B886" s="85" t="s">
        <v>1751</v>
      </c>
      <c r="C886" s="50" t="s">
        <v>1752</v>
      </c>
      <c r="D886" s="242">
        <v>0</v>
      </c>
      <c r="E886" s="242">
        <v>0</v>
      </c>
      <c r="F886" s="52" t="str">
        <f t="shared" si="12"/>
        <v>-</v>
      </c>
    </row>
    <row r="887" spans="1:6" ht="24" x14ac:dyDescent="0.2">
      <c r="A887" s="53" t="s">
        <v>1753</v>
      </c>
      <c r="B887" s="85" t="s">
        <v>1754</v>
      </c>
      <c r="C887" s="50" t="s">
        <v>1753</v>
      </c>
      <c r="D887" s="242">
        <v>0</v>
      </c>
      <c r="E887" s="242">
        <v>0</v>
      </c>
      <c r="F887" s="52" t="str">
        <f t="shared" si="12"/>
        <v>-</v>
      </c>
    </row>
    <row r="888" spans="1:6" ht="24" x14ac:dyDescent="0.2">
      <c r="A888" s="53">
        <v>84442</v>
      </c>
      <c r="B888" s="85" t="s">
        <v>1755</v>
      </c>
      <c r="C888" s="50" t="s">
        <v>1756</v>
      </c>
      <c r="D888" s="242">
        <v>0</v>
      </c>
      <c r="E888" s="242">
        <v>0</v>
      </c>
      <c r="F888" s="52" t="str">
        <f t="shared" si="12"/>
        <v>-</v>
      </c>
    </row>
    <row r="889" spans="1:6" ht="24" x14ac:dyDescent="0.2">
      <c r="A889" s="53">
        <v>84452</v>
      </c>
      <c r="B889" s="232" t="s">
        <v>1757</v>
      </c>
      <c r="C889" s="50" t="s">
        <v>1758</v>
      </c>
      <c r="D889" s="242">
        <v>0</v>
      </c>
      <c r="E889" s="242">
        <v>0</v>
      </c>
      <c r="F889" s="52" t="str">
        <f t="shared" si="12"/>
        <v>-</v>
      </c>
    </row>
    <row r="890" spans="1:6" ht="24" x14ac:dyDescent="0.2">
      <c r="A890" s="53" t="s">
        <v>1759</v>
      </c>
      <c r="B890" s="232" t="s">
        <v>1760</v>
      </c>
      <c r="C890" s="50" t="s">
        <v>1759</v>
      </c>
      <c r="D890" s="242">
        <v>0</v>
      </c>
      <c r="E890" s="242">
        <v>0</v>
      </c>
      <c r="F890" s="52" t="str">
        <f t="shared" si="12"/>
        <v>-</v>
      </c>
    </row>
    <row r="891" spans="1:6" ht="12.75" customHeight="1" x14ac:dyDescent="0.2">
      <c r="A891" s="53">
        <v>84461</v>
      </c>
      <c r="B891" s="85" t="s">
        <v>1761</v>
      </c>
      <c r="C891" s="50" t="s">
        <v>1762</v>
      </c>
      <c r="D891" s="242">
        <v>0</v>
      </c>
      <c r="E891" s="242">
        <v>0</v>
      </c>
      <c r="F891" s="52" t="str">
        <f t="shared" si="12"/>
        <v>-</v>
      </c>
    </row>
    <row r="892" spans="1:6" ht="12.75" customHeight="1" x14ac:dyDescent="0.2">
      <c r="A892" s="53">
        <v>84462</v>
      </c>
      <c r="B892" s="85" t="s">
        <v>1763</v>
      </c>
      <c r="C892" s="50" t="s">
        <v>1764</v>
      </c>
      <c r="D892" s="242">
        <v>0</v>
      </c>
      <c r="E892" s="242">
        <v>0</v>
      </c>
      <c r="F892" s="52" t="str">
        <f t="shared" si="12"/>
        <v>-</v>
      </c>
    </row>
    <row r="893" spans="1:6" ht="12.75" customHeight="1" x14ac:dyDescent="0.2">
      <c r="A893" s="53" t="s">
        <v>1765</v>
      </c>
      <c r="B893" s="85" t="s">
        <v>1766</v>
      </c>
      <c r="C893" s="50" t="s">
        <v>1765</v>
      </c>
      <c r="D893" s="242">
        <v>0</v>
      </c>
      <c r="E893" s="242">
        <v>0</v>
      </c>
      <c r="F893" s="52" t="str">
        <f t="shared" si="12"/>
        <v>-</v>
      </c>
    </row>
    <row r="894" spans="1:6" ht="12.75" customHeight="1" x14ac:dyDescent="0.2">
      <c r="A894" s="53">
        <v>84472</v>
      </c>
      <c r="B894" s="85" t="s">
        <v>1767</v>
      </c>
      <c r="C894" s="50" t="s">
        <v>1768</v>
      </c>
      <c r="D894" s="242">
        <v>0</v>
      </c>
      <c r="E894" s="242">
        <v>0</v>
      </c>
      <c r="F894" s="52" t="str">
        <f t="shared" si="12"/>
        <v>-</v>
      </c>
    </row>
    <row r="895" spans="1:6" ht="12.75" customHeight="1" x14ac:dyDescent="0.2">
      <c r="A895" s="53">
        <v>84482</v>
      </c>
      <c r="B895" s="85" t="s">
        <v>1769</v>
      </c>
      <c r="C895" s="50" t="s">
        <v>1770</v>
      </c>
      <c r="D895" s="242">
        <v>0</v>
      </c>
      <c r="E895" s="242">
        <v>0</v>
      </c>
      <c r="F895" s="52" t="str">
        <f t="shared" si="12"/>
        <v>-</v>
      </c>
    </row>
    <row r="896" spans="1:6" ht="12.75" customHeight="1" x14ac:dyDescent="0.2">
      <c r="A896" s="53" t="s">
        <v>1771</v>
      </c>
      <c r="B896" s="85" t="s">
        <v>1772</v>
      </c>
      <c r="C896" s="50" t="s">
        <v>1771</v>
      </c>
      <c r="D896" s="242">
        <v>0</v>
      </c>
      <c r="E896" s="242">
        <v>0</v>
      </c>
      <c r="F896" s="52" t="str">
        <f t="shared" si="12"/>
        <v>-</v>
      </c>
    </row>
    <row r="897" spans="1:6" ht="24" x14ac:dyDescent="0.2">
      <c r="A897" s="53">
        <v>84532</v>
      </c>
      <c r="B897" s="85" t="s">
        <v>1773</v>
      </c>
      <c r="C897" s="50" t="s">
        <v>1774</v>
      </c>
      <c r="D897" s="242">
        <v>0</v>
      </c>
      <c r="E897" s="242">
        <v>0</v>
      </c>
      <c r="F897" s="52" t="str">
        <f t="shared" si="12"/>
        <v>-</v>
      </c>
    </row>
    <row r="898" spans="1:6" ht="12.75" customHeight="1" x14ac:dyDescent="0.2">
      <c r="A898" s="53">
        <v>84542</v>
      </c>
      <c r="B898" s="85" t="s">
        <v>1775</v>
      </c>
      <c r="C898" s="50" t="s">
        <v>1776</v>
      </c>
      <c r="D898" s="242">
        <v>0</v>
      </c>
      <c r="E898" s="242">
        <v>0</v>
      </c>
      <c r="F898" s="52" t="str">
        <f t="shared" si="12"/>
        <v>-</v>
      </c>
    </row>
    <row r="899" spans="1:6" ht="12.75" customHeight="1" x14ac:dyDescent="0.2">
      <c r="A899" s="53">
        <v>84552</v>
      </c>
      <c r="B899" s="85" t="s">
        <v>1777</v>
      </c>
      <c r="C899" s="50" t="s">
        <v>1778</v>
      </c>
      <c r="D899" s="242">
        <v>0</v>
      </c>
      <c r="E899" s="242">
        <v>0</v>
      </c>
      <c r="F899" s="52" t="str">
        <f t="shared" si="12"/>
        <v>-</v>
      </c>
    </row>
    <row r="900" spans="1:6" ht="12.75" customHeight="1" x14ac:dyDescent="0.2">
      <c r="A900" s="53">
        <v>84711</v>
      </c>
      <c r="B900" s="85" t="s">
        <v>1779</v>
      </c>
      <c r="C900" s="50" t="s">
        <v>1780</v>
      </c>
      <c r="D900" s="242">
        <v>0</v>
      </c>
      <c r="E900" s="242">
        <v>0</v>
      </c>
      <c r="F900" s="52" t="str">
        <f t="shared" si="12"/>
        <v>-</v>
      </c>
    </row>
    <row r="901" spans="1:6" ht="12.75" customHeight="1" x14ac:dyDescent="0.2">
      <c r="A901" s="53">
        <v>84712</v>
      </c>
      <c r="B901" s="85" t="s">
        <v>1781</v>
      </c>
      <c r="C901" s="50" t="s">
        <v>1782</v>
      </c>
      <c r="D901" s="242">
        <v>0</v>
      </c>
      <c r="E901" s="242">
        <v>0</v>
      </c>
      <c r="F901" s="52" t="str">
        <f t="shared" si="12"/>
        <v>-</v>
      </c>
    </row>
    <row r="902" spans="1:6" ht="12.75" customHeight="1" x14ac:dyDescent="0.2">
      <c r="A902" s="53">
        <v>84721</v>
      </c>
      <c r="B902" s="85" t="s">
        <v>1783</v>
      </c>
      <c r="C902" s="50" t="s">
        <v>1784</v>
      </c>
      <c r="D902" s="242">
        <v>0</v>
      </c>
      <c r="E902" s="242">
        <v>0</v>
      </c>
      <c r="F902" s="52" t="str">
        <f t="shared" si="12"/>
        <v>-</v>
      </c>
    </row>
    <row r="903" spans="1:6" ht="12.75" customHeight="1" x14ac:dyDescent="0.2">
      <c r="A903" s="53">
        <v>84722</v>
      </c>
      <c r="B903" s="85" t="s">
        <v>1785</v>
      </c>
      <c r="C903" s="50" t="s">
        <v>1786</v>
      </c>
      <c r="D903" s="242">
        <v>0</v>
      </c>
      <c r="E903" s="242">
        <v>0</v>
      </c>
      <c r="F903" s="52" t="str">
        <f t="shared" si="12"/>
        <v>-</v>
      </c>
    </row>
    <row r="904" spans="1:6" ht="12.75" customHeight="1" x14ac:dyDescent="0.2">
      <c r="A904" s="53">
        <v>84731</v>
      </c>
      <c r="B904" s="85" t="s">
        <v>1787</v>
      </c>
      <c r="C904" s="50" t="s">
        <v>1788</v>
      </c>
      <c r="D904" s="242">
        <v>0</v>
      </c>
      <c r="E904" s="242">
        <v>0</v>
      </c>
      <c r="F904" s="52" t="str">
        <f t="shared" si="12"/>
        <v>-</v>
      </c>
    </row>
    <row r="905" spans="1:6" ht="12.75" customHeight="1" x14ac:dyDescent="0.2">
      <c r="A905" s="53">
        <v>84732</v>
      </c>
      <c r="B905" s="85" t="s">
        <v>1789</v>
      </c>
      <c r="C905" s="50" t="s">
        <v>1790</v>
      </c>
      <c r="D905" s="242">
        <v>0</v>
      </c>
      <c r="E905" s="242">
        <v>0</v>
      </c>
      <c r="F905" s="52" t="str">
        <f t="shared" si="12"/>
        <v>-</v>
      </c>
    </row>
    <row r="906" spans="1:6" ht="12.75" customHeight="1" x14ac:dyDescent="0.2">
      <c r="A906" s="53">
        <v>84741</v>
      </c>
      <c r="B906" s="85" t="s">
        <v>1791</v>
      </c>
      <c r="C906" s="50" t="s">
        <v>1792</v>
      </c>
      <c r="D906" s="242">
        <v>0</v>
      </c>
      <c r="E906" s="242">
        <v>0</v>
      </c>
      <c r="F906" s="52" t="str">
        <f t="shared" si="12"/>
        <v>-</v>
      </c>
    </row>
    <row r="907" spans="1:6" ht="12.75" customHeight="1" x14ac:dyDescent="0.2">
      <c r="A907" s="53">
        <v>84742</v>
      </c>
      <c r="B907" s="85" t="s">
        <v>1793</v>
      </c>
      <c r="C907" s="50" t="s">
        <v>1794</v>
      </c>
      <c r="D907" s="242">
        <v>0</v>
      </c>
      <c r="E907" s="242">
        <v>0</v>
      </c>
      <c r="F907" s="52" t="str">
        <f t="shared" si="12"/>
        <v>-</v>
      </c>
    </row>
    <row r="908" spans="1:6" ht="12.75" customHeight="1" x14ac:dyDescent="0.2">
      <c r="A908" s="53">
        <v>84751</v>
      </c>
      <c r="B908" s="85" t="s">
        <v>1795</v>
      </c>
      <c r="C908" s="50" t="s">
        <v>1796</v>
      </c>
      <c r="D908" s="242">
        <v>0</v>
      </c>
      <c r="E908" s="242">
        <v>0</v>
      </c>
      <c r="F908" s="52" t="str">
        <f t="shared" si="12"/>
        <v>-</v>
      </c>
    </row>
    <row r="909" spans="1:6" ht="12.75" customHeight="1" x14ac:dyDescent="0.2">
      <c r="A909" s="53">
        <v>84752</v>
      </c>
      <c r="B909" s="85" t="s">
        <v>1797</v>
      </c>
      <c r="C909" s="50" t="s">
        <v>1798</v>
      </c>
      <c r="D909" s="242">
        <v>0</v>
      </c>
      <c r="E909" s="242">
        <v>0</v>
      </c>
      <c r="F909" s="52" t="str">
        <f t="shared" si="12"/>
        <v>-</v>
      </c>
    </row>
    <row r="910" spans="1:6" ht="24" x14ac:dyDescent="0.2">
      <c r="A910" s="53">
        <v>84761</v>
      </c>
      <c r="B910" s="232" t="s">
        <v>1799</v>
      </c>
      <c r="C910" s="50" t="s">
        <v>1800</v>
      </c>
      <c r="D910" s="242">
        <v>0</v>
      </c>
      <c r="E910" s="242">
        <v>0</v>
      </c>
      <c r="F910" s="52" t="str">
        <f t="shared" si="12"/>
        <v>-</v>
      </c>
    </row>
    <row r="911" spans="1:6" ht="24" x14ac:dyDescent="0.2">
      <c r="A911" s="53">
        <v>84762</v>
      </c>
      <c r="B911" s="232" t="s">
        <v>1801</v>
      </c>
      <c r="C911" s="50" t="s">
        <v>1802</v>
      </c>
      <c r="D911" s="242">
        <v>0</v>
      </c>
      <c r="E911" s="242">
        <v>0</v>
      </c>
      <c r="F911" s="52" t="str">
        <f t="shared" si="12"/>
        <v>-</v>
      </c>
    </row>
    <row r="912" spans="1:6" ht="24" x14ac:dyDescent="0.2">
      <c r="A912" s="53" t="s">
        <v>1803</v>
      </c>
      <c r="B912" s="85" t="s">
        <v>1804</v>
      </c>
      <c r="C912" s="50" t="s">
        <v>1803</v>
      </c>
      <c r="D912" s="242">
        <v>0</v>
      </c>
      <c r="E912" s="242">
        <v>0</v>
      </c>
      <c r="F912" s="52" t="str">
        <f t="shared" si="12"/>
        <v>-</v>
      </c>
    </row>
    <row r="913" spans="1:6" ht="24" x14ac:dyDescent="0.2">
      <c r="A913" s="53" t="s">
        <v>1805</v>
      </c>
      <c r="B913" s="85" t="s">
        <v>1806</v>
      </c>
      <c r="C913" s="50" t="s">
        <v>1805</v>
      </c>
      <c r="D913" s="242">
        <v>0</v>
      </c>
      <c r="E913" s="242">
        <v>0</v>
      </c>
      <c r="F913" s="52" t="str">
        <f t="shared" si="12"/>
        <v>-</v>
      </c>
    </row>
    <row r="914" spans="1:6" ht="12.75" customHeight="1" x14ac:dyDescent="0.2">
      <c r="A914" s="53">
        <v>85412</v>
      </c>
      <c r="B914" s="85" t="s">
        <v>1807</v>
      </c>
      <c r="C914" s="50" t="s">
        <v>1808</v>
      </c>
      <c r="D914" s="242">
        <v>0</v>
      </c>
      <c r="E914" s="242">
        <v>0</v>
      </c>
      <c r="F914" s="52" t="str">
        <f t="shared" si="12"/>
        <v>-</v>
      </c>
    </row>
    <row r="915" spans="1:6" ht="24" x14ac:dyDescent="0.2">
      <c r="A915" s="53">
        <v>51212</v>
      </c>
      <c r="B915" s="232" t="s">
        <v>1809</v>
      </c>
      <c r="C915" s="50" t="s">
        <v>1810</v>
      </c>
      <c r="D915" s="242">
        <v>0</v>
      </c>
      <c r="E915" s="242">
        <v>0</v>
      </c>
      <c r="F915" s="52" t="str">
        <f t="shared" si="12"/>
        <v>-</v>
      </c>
    </row>
    <row r="916" spans="1:6" ht="12.75" customHeight="1" x14ac:dyDescent="0.2">
      <c r="A916" s="53">
        <v>51322</v>
      </c>
      <c r="B916" s="85" t="s">
        <v>1811</v>
      </c>
      <c r="C916" s="50" t="s">
        <v>1812</v>
      </c>
      <c r="D916" s="242">
        <v>0</v>
      </c>
      <c r="E916" s="242">
        <v>0</v>
      </c>
      <c r="F916" s="52" t="str">
        <f t="shared" si="12"/>
        <v>-</v>
      </c>
    </row>
    <row r="917" spans="1:6" ht="12.75" customHeight="1" x14ac:dyDescent="0.2">
      <c r="A917" s="53">
        <v>51332</v>
      </c>
      <c r="B917" s="85" t="s">
        <v>1813</v>
      </c>
      <c r="C917" s="50" t="s">
        <v>1814</v>
      </c>
      <c r="D917" s="242">
        <v>0</v>
      </c>
      <c r="E917" s="242">
        <v>0</v>
      </c>
      <c r="F917" s="52" t="str">
        <f t="shared" si="12"/>
        <v>-</v>
      </c>
    </row>
    <row r="918" spans="1:6" ht="24" x14ac:dyDescent="0.2">
      <c r="A918" s="53">
        <v>51342</v>
      </c>
      <c r="B918" s="85" t="s">
        <v>1815</v>
      </c>
      <c r="C918" s="50" t="s">
        <v>1816</v>
      </c>
      <c r="D918" s="242">
        <v>0</v>
      </c>
      <c r="E918" s="242">
        <v>0</v>
      </c>
      <c r="F918" s="52" t="str">
        <f t="shared" si="12"/>
        <v>-</v>
      </c>
    </row>
    <row r="919" spans="1:6" ht="12.75" customHeight="1" x14ac:dyDescent="0.2">
      <c r="A919" s="53">
        <v>51411</v>
      </c>
      <c r="B919" s="85" t="s">
        <v>1817</v>
      </c>
      <c r="C919" s="50" t="s">
        <v>1818</v>
      </c>
      <c r="D919" s="242">
        <v>0</v>
      </c>
      <c r="E919" s="242">
        <v>0</v>
      </c>
      <c r="F919" s="52" t="str">
        <f t="shared" si="12"/>
        <v>-</v>
      </c>
    </row>
    <row r="920" spans="1:6" ht="12.75" customHeight="1" x14ac:dyDescent="0.2">
      <c r="A920" s="53">
        <v>51412</v>
      </c>
      <c r="B920" s="85" t="s">
        <v>1819</v>
      </c>
      <c r="C920" s="50" t="s">
        <v>1820</v>
      </c>
      <c r="D920" s="242">
        <v>0</v>
      </c>
      <c r="E920" s="242">
        <v>0</v>
      </c>
      <c r="F920" s="52" t="str">
        <f t="shared" si="12"/>
        <v>-</v>
      </c>
    </row>
    <row r="921" spans="1:6" ht="24" x14ac:dyDescent="0.2">
      <c r="A921" s="53">
        <v>51532</v>
      </c>
      <c r="B921" s="85" t="s">
        <v>1821</v>
      </c>
      <c r="C921" s="50" t="s">
        <v>1822</v>
      </c>
      <c r="D921" s="242">
        <v>0</v>
      </c>
      <c r="E921" s="242">
        <v>0</v>
      </c>
      <c r="F921" s="52" t="str">
        <f t="shared" si="12"/>
        <v>-</v>
      </c>
    </row>
    <row r="922" spans="1:6" ht="24" x14ac:dyDescent="0.2">
      <c r="A922" s="53">
        <v>51542</v>
      </c>
      <c r="B922" s="85" t="s">
        <v>1823</v>
      </c>
      <c r="C922" s="50" t="s">
        <v>1824</v>
      </c>
      <c r="D922" s="242">
        <v>0</v>
      </c>
      <c r="E922" s="242">
        <v>0</v>
      </c>
      <c r="F922" s="52" t="str">
        <f t="shared" si="12"/>
        <v>-</v>
      </c>
    </row>
    <row r="923" spans="1:6" ht="24" x14ac:dyDescent="0.2">
      <c r="A923" s="53">
        <v>51552</v>
      </c>
      <c r="B923" s="232" t="s">
        <v>1825</v>
      </c>
      <c r="C923" s="50" t="s">
        <v>1826</v>
      </c>
      <c r="D923" s="242">
        <v>0</v>
      </c>
      <c r="E923" s="242">
        <v>0</v>
      </c>
      <c r="F923" s="52" t="str">
        <f t="shared" si="12"/>
        <v>-</v>
      </c>
    </row>
    <row r="924" spans="1:6" ht="24" x14ac:dyDescent="0.2">
      <c r="A924" s="53">
        <v>51631</v>
      </c>
      <c r="B924" s="85" t="s">
        <v>1827</v>
      </c>
      <c r="C924" s="50" t="s">
        <v>1828</v>
      </c>
      <c r="D924" s="242">
        <v>0</v>
      </c>
      <c r="E924" s="242">
        <v>0</v>
      </c>
      <c r="F924" s="52" t="str">
        <f t="shared" si="12"/>
        <v>-</v>
      </c>
    </row>
    <row r="925" spans="1:6" ht="24" x14ac:dyDescent="0.2">
      <c r="A925" s="53">
        <v>51632</v>
      </c>
      <c r="B925" s="85" t="s">
        <v>1829</v>
      </c>
      <c r="C925" s="50" t="s">
        <v>1830</v>
      </c>
      <c r="D925" s="242">
        <v>0</v>
      </c>
      <c r="E925" s="242">
        <v>0</v>
      </c>
      <c r="F925" s="52" t="str">
        <f t="shared" si="12"/>
        <v>-</v>
      </c>
    </row>
    <row r="926" spans="1:6" ht="12.75" customHeight="1" x14ac:dyDescent="0.2">
      <c r="A926" s="53">
        <v>51641</v>
      </c>
      <c r="B926" s="85" t="s">
        <v>1831</v>
      </c>
      <c r="C926" s="50" t="s">
        <v>1832</v>
      </c>
      <c r="D926" s="242">
        <v>0</v>
      </c>
      <c r="E926" s="242">
        <v>0</v>
      </c>
      <c r="F926" s="52" t="str">
        <f t="shared" si="12"/>
        <v>-</v>
      </c>
    </row>
    <row r="927" spans="1:6" ht="12.75" customHeight="1" x14ac:dyDescent="0.2">
      <c r="A927" s="53">
        <v>51642</v>
      </c>
      <c r="B927" s="85" t="s">
        <v>1833</v>
      </c>
      <c r="C927" s="50" t="s">
        <v>1834</v>
      </c>
      <c r="D927" s="242">
        <v>0</v>
      </c>
      <c r="E927" s="242">
        <v>0</v>
      </c>
      <c r="F927" s="52" t="str">
        <f t="shared" si="12"/>
        <v>-</v>
      </c>
    </row>
    <row r="928" spans="1:6" ht="12.75" customHeight="1" x14ac:dyDescent="0.2">
      <c r="A928" s="53">
        <v>51711</v>
      </c>
      <c r="B928" s="85" t="s">
        <v>1835</v>
      </c>
      <c r="C928" s="50" t="s">
        <v>1836</v>
      </c>
      <c r="D928" s="242">
        <v>0</v>
      </c>
      <c r="E928" s="242">
        <v>0</v>
      </c>
      <c r="F928" s="52" t="str">
        <f t="shared" si="12"/>
        <v>-</v>
      </c>
    </row>
    <row r="929" spans="1:6" ht="12.75" customHeight="1" x14ac:dyDescent="0.2">
      <c r="A929" s="53">
        <v>51712</v>
      </c>
      <c r="B929" s="85" t="s">
        <v>1837</v>
      </c>
      <c r="C929" s="50" t="s">
        <v>1838</v>
      </c>
      <c r="D929" s="242">
        <v>0</v>
      </c>
      <c r="E929" s="242">
        <v>0</v>
      </c>
      <c r="F929" s="52" t="str">
        <f t="shared" si="12"/>
        <v>-</v>
      </c>
    </row>
    <row r="930" spans="1:6" ht="12.75" customHeight="1" x14ac:dyDescent="0.2">
      <c r="A930" s="53">
        <v>51721</v>
      </c>
      <c r="B930" s="85" t="s">
        <v>1839</v>
      </c>
      <c r="C930" s="50" t="s">
        <v>1840</v>
      </c>
      <c r="D930" s="242">
        <v>0</v>
      </c>
      <c r="E930" s="242">
        <v>0</v>
      </c>
      <c r="F930" s="52" t="str">
        <f t="shared" si="12"/>
        <v>-</v>
      </c>
    </row>
    <row r="931" spans="1:6" ht="12.75" customHeight="1" x14ac:dyDescent="0.2">
      <c r="A931" s="53">
        <v>51722</v>
      </c>
      <c r="B931" s="85" t="s">
        <v>1841</v>
      </c>
      <c r="C931" s="50" t="s">
        <v>1842</v>
      </c>
      <c r="D931" s="242">
        <v>0</v>
      </c>
      <c r="E931" s="242">
        <v>0</v>
      </c>
      <c r="F931" s="52" t="str">
        <f t="shared" si="12"/>
        <v>-</v>
      </c>
    </row>
    <row r="932" spans="1:6" ht="12.75" customHeight="1" x14ac:dyDescent="0.2">
      <c r="A932" s="53">
        <v>51731</v>
      </c>
      <c r="B932" s="85" t="s">
        <v>1843</v>
      </c>
      <c r="C932" s="50" t="s">
        <v>1844</v>
      </c>
      <c r="D932" s="242">
        <v>0</v>
      </c>
      <c r="E932" s="242">
        <v>0</v>
      </c>
      <c r="F932" s="52" t="str">
        <f t="shared" si="12"/>
        <v>-</v>
      </c>
    </row>
    <row r="933" spans="1:6" ht="12.75" customHeight="1" x14ac:dyDescent="0.2">
      <c r="A933" s="53">
        <v>51732</v>
      </c>
      <c r="B933" s="85" t="s">
        <v>1845</v>
      </c>
      <c r="C933" s="50" t="s">
        <v>1846</v>
      </c>
      <c r="D933" s="242">
        <v>0</v>
      </c>
      <c r="E933" s="242">
        <v>0</v>
      </c>
      <c r="F933" s="52" t="str">
        <f t="shared" si="12"/>
        <v>-</v>
      </c>
    </row>
    <row r="934" spans="1:6" ht="12.75" customHeight="1" x14ac:dyDescent="0.2">
      <c r="A934" s="53">
        <v>51741</v>
      </c>
      <c r="B934" s="85" t="s">
        <v>1847</v>
      </c>
      <c r="C934" s="50" t="s">
        <v>1848</v>
      </c>
      <c r="D934" s="242">
        <v>0</v>
      </c>
      <c r="E934" s="242">
        <v>0</v>
      </c>
      <c r="F934" s="52" t="str">
        <f t="shared" si="12"/>
        <v>-</v>
      </c>
    </row>
    <row r="935" spans="1:6" ht="12.75" customHeight="1" x14ac:dyDescent="0.2">
      <c r="A935" s="53">
        <v>51742</v>
      </c>
      <c r="B935" s="85" t="s">
        <v>1849</v>
      </c>
      <c r="C935" s="50" t="s">
        <v>1850</v>
      </c>
      <c r="D935" s="242">
        <v>0</v>
      </c>
      <c r="E935" s="242">
        <v>0</v>
      </c>
      <c r="F935" s="52" t="str">
        <f t="shared" si="12"/>
        <v>-</v>
      </c>
    </row>
    <row r="936" spans="1:6" ht="12.75" customHeight="1" x14ac:dyDescent="0.2">
      <c r="A936" s="53">
        <v>51751</v>
      </c>
      <c r="B936" s="85" t="s">
        <v>1851</v>
      </c>
      <c r="C936" s="50" t="s">
        <v>1852</v>
      </c>
      <c r="D936" s="242">
        <v>0</v>
      </c>
      <c r="E936" s="242">
        <v>0</v>
      </c>
      <c r="F936" s="52" t="str">
        <f t="shared" si="12"/>
        <v>-</v>
      </c>
    </row>
    <row r="937" spans="1:6" ht="12.75" customHeight="1" x14ac:dyDescent="0.2">
      <c r="A937" s="53">
        <v>51752</v>
      </c>
      <c r="B937" s="85" t="s">
        <v>1853</v>
      </c>
      <c r="C937" s="50" t="s">
        <v>1854</v>
      </c>
      <c r="D937" s="242">
        <v>0</v>
      </c>
      <c r="E937" s="242">
        <v>0</v>
      </c>
      <c r="F937" s="52" t="str">
        <f t="shared" si="12"/>
        <v>-</v>
      </c>
    </row>
    <row r="938" spans="1:6" ht="24" x14ac:dyDescent="0.2">
      <c r="A938" s="53">
        <v>51761</v>
      </c>
      <c r="B938" s="85" t="s">
        <v>1855</v>
      </c>
      <c r="C938" s="50" t="s">
        <v>1856</v>
      </c>
      <c r="D938" s="242">
        <v>0</v>
      </c>
      <c r="E938" s="242">
        <v>0</v>
      </c>
      <c r="F938" s="52" t="str">
        <f t="shared" si="12"/>
        <v>-</v>
      </c>
    </row>
    <row r="939" spans="1:6" ht="24" x14ac:dyDescent="0.2">
      <c r="A939" s="53">
        <v>51762</v>
      </c>
      <c r="B939" s="85" t="s">
        <v>1857</v>
      </c>
      <c r="C939" s="50" t="s">
        <v>1858</v>
      </c>
      <c r="D939" s="242">
        <v>0</v>
      </c>
      <c r="E939" s="242">
        <v>0</v>
      </c>
      <c r="F939" s="52" t="str">
        <f t="shared" si="12"/>
        <v>-</v>
      </c>
    </row>
    <row r="940" spans="1:6" ht="24" x14ac:dyDescent="0.2">
      <c r="A940" s="53">
        <v>51771</v>
      </c>
      <c r="B940" s="85" t="s">
        <v>1859</v>
      </c>
      <c r="C940" s="50" t="s">
        <v>1860</v>
      </c>
      <c r="D940" s="242">
        <v>0</v>
      </c>
      <c r="E940" s="242">
        <v>0</v>
      </c>
      <c r="F940" s="52" t="str">
        <f t="shared" si="12"/>
        <v>-</v>
      </c>
    </row>
    <row r="941" spans="1:6" ht="24" x14ac:dyDescent="0.2">
      <c r="A941" s="53">
        <v>51772</v>
      </c>
      <c r="B941" s="85" t="s">
        <v>1861</v>
      </c>
      <c r="C941" s="50" t="s">
        <v>1862</v>
      </c>
      <c r="D941" s="242">
        <v>0</v>
      </c>
      <c r="E941" s="242">
        <v>0</v>
      </c>
      <c r="F941" s="52" t="str">
        <f t="shared" si="12"/>
        <v>-</v>
      </c>
    </row>
    <row r="942" spans="1:6" ht="24" x14ac:dyDescent="0.2">
      <c r="A942" s="53">
        <v>54132</v>
      </c>
      <c r="B942" s="85" t="s">
        <v>1863</v>
      </c>
      <c r="C942" s="50" t="s">
        <v>1864</v>
      </c>
      <c r="D942" s="242">
        <v>0</v>
      </c>
      <c r="E942" s="242">
        <v>0</v>
      </c>
      <c r="F942" s="52" t="str">
        <f t="shared" si="12"/>
        <v>-</v>
      </c>
    </row>
    <row r="943" spans="1:6" ht="24" x14ac:dyDescent="0.2">
      <c r="A943" s="53">
        <v>54142</v>
      </c>
      <c r="B943" s="85" t="s">
        <v>1865</v>
      </c>
      <c r="C943" s="50" t="s">
        <v>1866</v>
      </c>
      <c r="D943" s="242">
        <v>0</v>
      </c>
      <c r="E943" s="242">
        <v>0</v>
      </c>
      <c r="F943" s="52" t="str">
        <f t="shared" si="12"/>
        <v>-</v>
      </c>
    </row>
    <row r="944" spans="1:6" ht="12.75" customHeight="1" x14ac:dyDescent="0.2">
      <c r="A944" s="53">
        <v>54152</v>
      </c>
      <c r="B944" s="85" t="s">
        <v>1867</v>
      </c>
      <c r="C944" s="50" t="s">
        <v>1868</v>
      </c>
      <c r="D944" s="242">
        <v>0</v>
      </c>
      <c r="E944" s="242">
        <v>0</v>
      </c>
      <c r="F944" s="52" t="str">
        <f t="shared" si="12"/>
        <v>-</v>
      </c>
    </row>
    <row r="945" spans="1:6" ht="24" x14ac:dyDescent="0.2">
      <c r="A945" s="53">
        <v>54162</v>
      </c>
      <c r="B945" s="85" t="s">
        <v>1869</v>
      </c>
      <c r="C945" s="50" t="s">
        <v>1870</v>
      </c>
      <c r="D945" s="242">
        <v>0</v>
      </c>
      <c r="E945" s="242">
        <v>0</v>
      </c>
      <c r="F945" s="52" t="str">
        <f t="shared" si="12"/>
        <v>-</v>
      </c>
    </row>
    <row r="946" spans="1:6" ht="24" x14ac:dyDescent="0.2">
      <c r="A946" s="53">
        <v>54221</v>
      </c>
      <c r="B946" s="232" t="s">
        <v>1871</v>
      </c>
      <c r="C946" s="50" t="s">
        <v>1872</v>
      </c>
      <c r="D946" s="242">
        <v>0</v>
      </c>
      <c r="E946" s="242">
        <v>0</v>
      </c>
      <c r="F946" s="52" t="str">
        <f t="shared" si="12"/>
        <v>-</v>
      </c>
    </row>
    <row r="947" spans="1:6" ht="24" x14ac:dyDescent="0.2">
      <c r="A947" s="53">
        <v>54222</v>
      </c>
      <c r="B947" s="232" t="s">
        <v>1873</v>
      </c>
      <c r="C947" s="50" t="s">
        <v>1874</v>
      </c>
      <c r="D947" s="242">
        <v>0</v>
      </c>
      <c r="E947" s="242">
        <v>0</v>
      </c>
      <c r="F947" s="52" t="str">
        <f t="shared" si="12"/>
        <v>-</v>
      </c>
    </row>
    <row r="948" spans="1:6" ht="24" x14ac:dyDescent="0.2">
      <c r="A948" s="53" t="s">
        <v>1875</v>
      </c>
      <c r="B948" s="85" t="s">
        <v>1876</v>
      </c>
      <c r="C948" s="50" t="s">
        <v>1875</v>
      </c>
      <c r="D948" s="242">
        <v>0</v>
      </c>
      <c r="E948" s="242">
        <v>0</v>
      </c>
      <c r="F948" s="52" t="str">
        <f t="shared" si="12"/>
        <v>-</v>
      </c>
    </row>
    <row r="949" spans="1:6" ht="24" x14ac:dyDescent="0.2">
      <c r="A949" s="53">
        <v>54232</v>
      </c>
      <c r="B949" s="232" t="s">
        <v>1877</v>
      </c>
      <c r="C949" s="50" t="s">
        <v>1878</v>
      </c>
      <c r="D949" s="242">
        <v>0</v>
      </c>
      <c r="E949" s="242">
        <v>0</v>
      </c>
      <c r="F949" s="52" t="str">
        <f t="shared" si="12"/>
        <v>-</v>
      </c>
    </row>
    <row r="950" spans="1:6" ht="24" x14ac:dyDescent="0.2">
      <c r="A950" s="53">
        <v>54242</v>
      </c>
      <c r="B950" s="85" t="s">
        <v>1879</v>
      </c>
      <c r="C950" s="50" t="s">
        <v>1880</v>
      </c>
      <c r="D950" s="242">
        <v>0</v>
      </c>
      <c r="E950" s="242">
        <v>0</v>
      </c>
      <c r="F950" s="52" t="str">
        <f t="shared" si="12"/>
        <v>-</v>
      </c>
    </row>
    <row r="951" spans="1:6" ht="24" x14ac:dyDescent="0.2">
      <c r="A951" s="53" t="s">
        <v>1881</v>
      </c>
      <c r="B951" s="85" t="s">
        <v>1882</v>
      </c>
      <c r="C951" s="50" t="s">
        <v>1881</v>
      </c>
      <c r="D951" s="242">
        <v>0</v>
      </c>
      <c r="E951" s="242">
        <v>0</v>
      </c>
      <c r="F951" s="52" t="str">
        <f t="shared" si="12"/>
        <v>-</v>
      </c>
    </row>
    <row r="952" spans="1:6" ht="24" x14ac:dyDescent="0.2">
      <c r="A952" s="53">
        <v>54312</v>
      </c>
      <c r="B952" s="232" t="s">
        <v>1883</v>
      </c>
      <c r="C952" s="50" t="s">
        <v>1884</v>
      </c>
      <c r="D952" s="242">
        <v>21902.32</v>
      </c>
      <c r="E952" s="242">
        <v>21778.080000000002</v>
      </c>
      <c r="F952" s="52">
        <f t="shared" si="12"/>
        <v>99.432754155724155</v>
      </c>
    </row>
    <row r="953" spans="1:6" ht="24" x14ac:dyDescent="0.2">
      <c r="A953" s="53">
        <v>54431</v>
      </c>
      <c r="B953" s="85" t="s">
        <v>1885</v>
      </c>
      <c r="C953" s="50" t="s">
        <v>1886</v>
      </c>
      <c r="D953" s="242">
        <v>0</v>
      </c>
      <c r="E953" s="242">
        <v>0</v>
      </c>
      <c r="F953" s="52" t="str">
        <f t="shared" si="12"/>
        <v>-</v>
      </c>
    </row>
    <row r="954" spans="1:6" ht="24" x14ac:dyDescent="0.2">
      <c r="A954" s="53">
        <v>54432</v>
      </c>
      <c r="B954" s="85" t="s">
        <v>1887</v>
      </c>
      <c r="C954" s="50" t="s">
        <v>1888</v>
      </c>
      <c r="D954" s="242">
        <v>0</v>
      </c>
      <c r="E954" s="242">
        <v>0</v>
      </c>
      <c r="F954" s="52" t="str">
        <f t="shared" si="12"/>
        <v>-</v>
      </c>
    </row>
    <row r="955" spans="1:6" ht="24" x14ac:dyDescent="0.2">
      <c r="A955" s="53" t="s">
        <v>1889</v>
      </c>
      <c r="B955" s="85" t="s">
        <v>1890</v>
      </c>
      <c r="C955" s="50" t="s">
        <v>1889</v>
      </c>
      <c r="D955" s="242">
        <v>0</v>
      </c>
      <c r="E955" s="242">
        <v>0</v>
      </c>
      <c r="F955" s="52" t="str">
        <f t="shared" si="12"/>
        <v>-</v>
      </c>
    </row>
    <row r="956" spans="1:6" ht="24" x14ac:dyDescent="0.2">
      <c r="A956" s="53">
        <v>54442</v>
      </c>
      <c r="B956" s="85" t="s">
        <v>1891</v>
      </c>
      <c r="C956" s="50" t="s">
        <v>1892</v>
      </c>
      <c r="D956" s="242">
        <v>0</v>
      </c>
      <c r="E956" s="242">
        <v>0</v>
      </c>
      <c r="F956" s="52" t="str">
        <f t="shared" si="12"/>
        <v>-</v>
      </c>
    </row>
    <row r="957" spans="1:6" ht="24" x14ac:dyDescent="0.2">
      <c r="A957" s="53">
        <v>54452</v>
      </c>
      <c r="B957" s="85" t="s">
        <v>1893</v>
      </c>
      <c r="C957" s="50" t="s">
        <v>1894</v>
      </c>
      <c r="D957" s="242">
        <v>0</v>
      </c>
      <c r="E957" s="242">
        <v>0</v>
      </c>
      <c r="F957" s="52" t="str">
        <f t="shared" si="12"/>
        <v>-</v>
      </c>
    </row>
    <row r="958" spans="1:6" ht="24" x14ac:dyDescent="0.2">
      <c r="A958" s="53" t="s">
        <v>1895</v>
      </c>
      <c r="B958" s="85" t="s">
        <v>1896</v>
      </c>
      <c r="C958" s="50" t="s">
        <v>1895</v>
      </c>
      <c r="D958" s="242">
        <v>0</v>
      </c>
      <c r="E958" s="242">
        <v>0</v>
      </c>
      <c r="F958" s="52" t="str">
        <f t="shared" si="12"/>
        <v>-</v>
      </c>
    </row>
    <row r="959" spans="1:6" ht="24" x14ac:dyDescent="0.2">
      <c r="A959" s="53">
        <v>54461</v>
      </c>
      <c r="B959" s="85" t="s">
        <v>1897</v>
      </c>
      <c r="C959" s="50" t="s">
        <v>1898</v>
      </c>
      <c r="D959" s="242">
        <v>0</v>
      </c>
      <c r="E959" s="242">
        <v>0</v>
      </c>
      <c r="F959" s="52" t="str">
        <f t="shared" si="12"/>
        <v>-</v>
      </c>
    </row>
    <row r="960" spans="1:6" ht="24" x14ac:dyDescent="0.2">
      <c r="A960" s="53">
        <v>54462</v>
      </c>
      <c r="B960" s="85" t="s">
        <v>1899</v>
      </c>
      <c r="C960" s="50" t="s">
        <v>1900</v>
      </c>
      <c r="D960" s="242">
        <v>0</v>
      </c>
      <c r="E960" s="242">
        <v>0</v>
      </c>
      <c r="F960" s="52" t="str">
        <f t="shared" si="12"/>
        <v>-</v>
      </c>
    </row>
    <row r="961" spans="1:6" ht="12.75" customHeight="1" x14ac:dyDescent="0.2">
      <c r="A961" s="53" t="s">
        <v>1901</v>
      </c>
      <c r="B961" s="85" t="s">
        <v>1902</v>
      </c>
      <c r="C961" s="50" t="s">
        <v>1901</v>
      </c>
      <c r="D961" s="242">
        <v>0</v>
      </c>
      <c r="E961" s="242">
        <v>0</v>
      </c>
      <c r="F961" s="52" t="str">
        <f t="shared" si="12"/>
        <v>-</v>
      </c>
    </row>
    <row r="962" spans="1:6" ht="24" x14ac:dyDescent="0.2">
      <c r="A962" s="53">
        <v>54472</v>
      </c>
      <c r="B962" s="232" t="s">
        <v>1903</v>
      </c>
      <c r="C962" s="50" t="s">
        <v>1904</v>
      </c>
      <c r="D962" s="242">
        <v>0</v>
      </c>
      <c r="E962" s="242">
        <v>0</v>
      </c>
      <c r="F962" s="52" t="str">
        <f t="shared" si="12"/>
        <v>-</v>
      </c>
    </row>
    <row r="963" spans="1:6" ht="24" x14ac:dyDescent="0.2">
      <c r="A963" s="53">
        <v>54482</v>
      </c>
      <c r="B963" s="232" t="s">
        <v>1905</v>
      </c>
      <c r="C963" s="50" t="s">
        <v>1906</v>
      </c>
      <c r="D963" s="242">
        <v>0</v>
      </c>
      <c r="E963" s="242">
        <v>0</v>
      </c>
      <c r="F963" s="52" t="str">
        <f t="shared" si="12"/>
        <v>-</v>
      </c>
    </row>
    <row r="964" spans="1:6" ht="24" x14ac:dyDescent="0.2">
      <c r="A964" s="53" t="s">
        <v>1907</v>
      </c>
      <c r="B964" s="232" t="s">
        <v>1908</v>
      </c>
      <c r="C964" s="50" t="s">
        <v>1907</v>
      </c>
      <c r="D964" s="242">
        <v>0</v>
      </c>
      <c r="E964" s="242">
        <v>0</v>
      </c>
      <c r="F964" s="52" t="str">
        <f t="shared" si="12"/>
        <v>-</v>
      </c>
    </row>
    <row r="965" spans="1:6" ht="24" x14ac:dyDescent="0.2">
      <c r="A965" s="53">
        <v>54532</v>
      </c>
      <c r="B965" s="85" t="s">
        <v>1909</v>
      </c>
      <c r="C965" s="50" t="s">
        <v>1910</v>
      </c>
      <c r="D965" s="242">
        <v>0</v>
      </c>
      <c r="E965" s="242">
        <v>0</v>
      </c>
      <c r="F965" s="52" t="str">
        <f t="shared" si="12"/>
        <v>-</v>
      </c>
    </row>
    <row r="966" spans="1:6" ht="12.75" customHeight="1" x14ac:dyDescent="0.2">
      <c r="A966" s="53">
        <v>54542</v>
      </c>
      <c r="B966" s="85" t="s">
        <v>1911</v>
      </c>
      <c r="C966" s="50" t="s">
        <v>1912</v>
      </c>
      <c r="D966" s="242">
        <v>0</v>
      </c>
      <c r="E966" s="242">
        <v>0</v>
      </c>
      <c r="F966" s="52" t="str">
        <f t="shared" si="12"/>
        <v>-</v>
      </c>
    </row>
    <row r="967" spans="1:6" ht="24" x14ac:dyDescent="0.2">
      <c r="A967" s="53">
        <v>54552</v>
      </c>
      <c r="B967" s="85" t="s">
        <v>1913</v>
      </c>
      <c r="C967" s="50" t="s">
        <v>1914</v>
      </c>
      <c r="D967" s="242">
        <v>0</v>
      </c>
      <c r="E967" s="242">
        <v>0</v>
      </c>
      <c r="F967" s="52" t="str">
        <f t="shared" si="12"/>
        <v>-</v>
      </c>
    </row>
    <row r="968" spans="1:6" ht="12.75" customHeight="1" x14ac:dyDescent="0.2">
      <c r="A968" s="53">
        <v>54711</v>
      </c>
      <c r="B968" s="85" t="s">
        <v>1915</v>
      </c>
      <c r="C968" s="50" t="s">
        <v>1916</v>
      </c>
      <c r="D968" s="242">
        <v>0</v>
      </c>
      <c r="E968" s="242">
        <v>0</v>
      </c>
      <c r="F968" s="52" t="str">
        <f t="shared" si="12"/>
        <v>-</v>
      </c>
    </row>
    <row r="969" spans="1:6" ht="12.75" customHeight="1" x14ac:dyDescent="0.2">
      <c r="A969" s="53">
        <v>54712</v>
      </c>
      <c r="B969" s="85" t="s">
        <v>1917</v>
      </c>
      <c r="C969" s="50" t="s">
        <v>1918</v>
      </c>
      <c r="D969" s="242">
        <v>0</v>
      </c>
      <c r="E969" s="242">
        <v>0</v>
      </c>
      <c r="F969" s="52" t="str">
        <f t="shared" si="12"/>
        <v>-</v>
      </c>
    </row>
    <row r="970" spans="1:6" ht="12.75" customHeight="1" x14ac:dyDescent="0.2">
      <c r="A970" s="53">
        <v>54721</v>
      </c>
      <c r="B970" s="85" t="s">
        <v>1919</v>
      </c>
      <c r="C970" s="50" t="s">
        <v>1920</v>
      </c>
      <c r="D970" s="242">
        <v>0</v>
      </c>
      <c r="E970" s="242">
        <v>0</v>
      </c>
      <c r="F970" s="52" t="str">
        <f t="shared" si="12"/>
        <v>-</v>
      </c>
    </row>
    <row r="971" spans="1:6" ht="12.75" customHeight="1" x14ac:dyDescent="0.2">
      <c r="A971" s="53">
        <v>54722</v>
      </c>
      <c r="B971" s="85" t="s">
        <v>1921</v>
      </c>
      <c r="C971" s="50" t="s">
        <v>1922</v>
      </c>
      <c r="D971" s="242">
        <v>0</v>
      </c>
      <c r="E971" s="242">
        <v>0</v>
      </c>
      <c r="F971" s="52" t="str">
        <f t="shared" si="12"/>
        <v>-</v>
      </c>
    </row>
    <row r="972" spans="1:6" ht="12.75" customHeight="1" x14ac:dyDescent="0.2">
      <c r="A972" s="53">
        <v>54731</v>
      </c>
      <c r="B972" s="85" t="s">
        <v>1923</v>
      </c>
      <c r="C972" s="50" t="s">
        <v>1924</v>
      </c>
      <c r="D972" s="242">
        <v>0</v>
      </c>
      <c r="E972" s="242">
        <v>0</v>
      </c>
      <c r="F972" s="52" t="str">
        <f t="shared" si="12"/>
        <v>-</v>
      </c>
    </row>
    <row r="973" spans="1:6" ht="12.75" customHeight="1" x14ac:dyDescent="0.2">
      <c r="A973" s="53">
        <v>54732</v>
      </c>
      <c r="B973" s="85" t="s">
        <v>1925</v>
      </c>
      <c r="C973" s="50" t="s">
        <v>1926</v>
      </c>
      <c r="D973" s="242">
        <v>0</v>
      </c>
      <c r="E973" s="242">
        <v>0</v>
      </c>
      <c r="F973" s="52" t="str">
        <f t="shared" si="12"/>
        <v>-</v>
      </c>
    </row>
    <row r="974" spans="1:6" ht="12.75" customHeight="1" x14ac:dyDescent="0.2">
      <c r="A974" s="53">
        <v>54741</v>
      </c>
      <c r="B974" s="85" t="s">
        <v>1927</v>
      </c>
      <c r="C974" s="50" t="s">
        <v>1928</v>
      </c>
      <c r="D974" s="242">
        <v>0</v>
      </c>
      <c r="E974" s="242">
        <v>0</v>
      </c>
      <c r="F974" s="52" t="str">
        <f t="shared" si="12"/>
        <v>-</v>
      </c>
    </row>
    <row r="975" spans="1:6" ht="12.75" customHeight="1" x14ac:dyDescent="0.2">
      <c r="A975" s="53">
        <v>54742</v>
      </c>
      <c r="B975" s="85" t="s">
        <v>1929</v>
      </c>
      <c r="C975" s="50" t="s">
        <v>1930</v>
      </c>
      <c r="D975" s="242">
        <v>0</v>
      </c>
      <c r="E975" s="242">
        <v>0</v>
      </c>
      <c r="F975" s="52" t="str">
        <f t="shared" si="12"/>
        <v>-</v>
      </c>
    </row>
    <row r="976" spans="1:6" ht="24" x14ac:dyDescent="0.2">
      <c r="A976" s="53">
        <v>54751</v>
      </c>
      <c r="B976" s="85" t="s">
        <v>1931</v>
      </c>
      <c r="C976" s="50" t="s">
        <v>1932</v>
      </c>
      <c r="D976" s="242">
        <v>0</v>
      </c>
      <c r="E976" s="242">
        <v>0</v>
      </c>
      <c r="F976" s="52" t="str">
        <f t="shared" si="12"/>
        <v>-</v>
      </c>
    </row>
    <row r="977" spans="1:6" ht="24" x14ac:dyDescent="0.2">
      <c r="A977" s="53">
        <v>54752</v>
      </c>
      <c r="B977" s="85" t="s">
        <v>1933</v>
      </c>
      <c r="C977" s="50" t="s">
        <v>1934</v>
      </c>
      <c r="D977" s="242">
        <v>0</v>
      </c>
      <c r="E977" s="242">
        <v>0</v>
      </c>
      <c r="F977" s="52" t="str">
        <f t="shared" si="12"/>
        <v>-</v>
      </c>
    </row>
    <row r="978" spans="1:6" ht="24" x14ac:dyDescent="0.2">
      <c r="A978" s="53">
        <v>54761</v>
      </c>
      <c r="B978" s="85" t="s">
        <v>1935</v>
      </c>
      <c r="C978" s="50" t="s">
        <v>1936</v>
      </c>
      <c r="D978" s="242">
        <v>0</v>
      </c>
      <c r="E978" s="242">
        <v>0</v>
      </c>
      <c r="F978" s="52" t="str">
        <f t="shared" si="12"/>
        <v>-</v>
      </c>
    </row>
    <row r="979" spans="1:6" ht="24" x14ac:dyDescent="0.2">
      <c r="A979" s="53">
        <v>54762</v>
      </c>
      <c r="B979" s="85" t="s">
        <v>1937</v>
      </c>
      <c r="C979" s="50" t="s">
        <v>1938</v>
      </c>
      <c r="D979" s="242">
        <v>0</v>
      </c>
      <c r="E979" s="242">
        <v>0</v>
      </c>
      <c r="F979" s="52" t="str">
        <f t="shared" si="12"/>
        <v>-</v>
      </c>
    </row>
    <row r="980" spans="1:6" ht="24" x14ac:dyDescent="0.2">
      <c r="A980" s="53">
        <v>54771</v>
      </c>
      <c r="B980" s="85" t="s">
        <v>1939</v>
      </c>
      <c r="C980" s="50" t="s">
        <v>1940</v>
      </c>
      <c r="D980" s="242">
        <v>0</v>
      </c>
      <c r="E980" s="242">
        <v>0</v>
      </c>
      <c r="F980" s="52" t="str">
        <f>IF(D980&lt;&gt;0,IF(E980/D980&gt;=100,"&gt;&gt;100",E980/D980*100),"-")</f>
        <v>-</v>
      </c>
    </row>
    <row r="981" spans="1:6" ht="24" x14ac:dyDescent="0.2">
      <c r="A981" s="53">
        <v>54772</v>
      </c>
      <c r="B981" s="85" t="s">
        <v>1941</v>
      </c>
      <c r="C981" s="50" t="s">
        <v>1942</v>
      </c>
      <c r="D981" s="242">
        <v>0</v>
      </c>
      <c r="E981" s="242">
        <v>0</v>
      </c>
      <c r="F981" s="52" t="str">
        <f>IF(D981&lt;&gt;0,IF(E981/D981&gt;=100,"&gt;&gt;100",E981/D981*100),"-")</f>
        <v>-</v>
      </c>
    </row>
    <row r="982" spans="1:6" ht="24" x14ac:dyDescent="0.2">
      <c r="A982" s="55">
        <v>55312</v>
      </c>
      <c r="B982" s="233" t="s">
        <v>1943</v>
      </c>
      <c r="C982" s="56" t="s">
        <v>1944</v>
      </c>
      <c r="D982" s="243">
        <v>0</v>
      </c>
      <c r="E982" s="243">
        <v>0</v>
      </c>
      <c r="F982" s="57" t="str">
        <f>IF(D982&lt;&gt;0,IF(E982/D982&gt;=100,"&gt;&gt;100",E982/D982*100),"-")</f>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3">IF(D985&lt;&gt;0,IF(E985/D985&gt;=100,"&gt;&gt;100",E985/D985*100),"-")</f>
        <v>-</v>
      </c>
    </row>
    <row r="986" spans="1:6" ht="24" x14ac:dyDescent="0.2">
      <c r="A986" s="53" t="s">
        <v>1952</v>
      </c>
      <c r="B986" s="85" t="s">
        <v>1953</v>
      </c>
      <c r="C986" s="50" t="s">
        <v>1952</v>
      </c>
      <c r="D986" s="245">
        <v>0</v>
      </c>
      <c r="E986" s="245">
        <v>0</v>
      </c>
      <c r="F986" s="52" t="str">
        <f t="shared" si="13"/>
        <v>-</v>
      </c>
    </row>
    <row r="987" spans="1:6" ht="24" x14ac:dyDescent="0.2">
      <c r="A987" s="53" t="s">
        <v>1954</v>
      </c>
      <c r="B987" s="85" t="s">
        <v>1955</v>
      </c>
      <c r="C987" s="50" t="s">
        <v>1954</v>
      </c>
      <c r="D987" s="245">
        <v>0</v>
      </c>
      <c r="E987" s="245">
        <v>0</v>
      </c>
      <c r="F987" s="52" t="str">
        <f t="shared" si="13"/>
        <v>-</v>
      </c>
    </row>
    <row r="988" spans="1:6" ht="24" x14ac:dyDescent="0.2">
      <c r="A988" s="53">
        <v>26454</v>
      </c>
      <c r="B988" s="85" t="s">
        <v>1956</v>
      </c>
      <c r="C988" s="50" t="s">
        <v>1957</v>
      </c>
      <c r="D988" s="245">
        <v>0</v>
      </c>
      <c r="E988" s="245">
        <v>0</v>
      </c>
      <c r="F988" s="52" t="str">
        <f t="shared" si="13"/>
        <v>-</v>
      </c>
    </row>
    <row r="989" spans="1:6" ht="12.75" customHeight="1" x14ac:dyDescent="0.2">
      <c r="A989" s="53" t="s">
        <v>1958</v>
      </c>
      <c r="B989" s="85" t="s">
        <v>1959</v>
      </c>
      <c r="C989" s="50" t="s">
        <v>1958</v>
      </c>
      <c r="D989" s="245">
        <v>0</v>
      </c>
      <c r="E989" s="245">
        <v>0</v>
      </c>
      <c r="F989" s="52" t="str">
        <f t="shared" si="13"/>
        <v>-</v>
      </c>
    </row>
    <row r="990" spans="1:6" ht="36" x14ac:dyDescent="0.2">
      <c r="A990" s="53" t="s">
        <v>1960</v>
      </c>
      <c r="B990" s="85" t="s">
        <v>1961</v>
      </c>
      <c r="C990" s="50" t="s">
        <v>1962</v>
      </c>
      <c r="D990" s="245">
        <v>0</v>
      </c>
      <c r="E990" s="245">
        <v>0</v>
      </c>
      <c r="F990" s="52" t="str">
        <f t="shared" si="13"/>
        <v>-</v>
      </c>
    </row>
    <row r="991" spans="1:6" ht="12.75" customHeight="1" x14ac:dyDescent="0.2">
      <c r="A991" s="53" t="s">
        <v>1963</v>
      </c>
      <c r="B991" s="85" t="s">
        <v>1964</v>
      </c>
      <c r="C991" s="50" t="s">
        <v>1963</v>
      </c>
      <c r="D991" s="245">
        <v>0</v>
      </c>
      <c r="E991" s="245">
        <v>0</v>
      </c>
      <c r="F991" s="52" t="str">
        <f t="shared" si="13"/>
        <v>-</v>
      </c>
    </row>
    <row r="992" spans="1:6" ht="24" x14ac:dyDescent="0.2">
      <c r="A992" s="55">
        <v>26534</v>
      </c>
      <c r="B992" s="233" t="s">
        <v>1965</v>
      </c>
      <c r="C992" s="56" t="s">
        <v>1966</v>
      </c>
      <c r="D992" s="246">
        <v>0</v>
      </c>
      <c r="E992" s="246">
        <v>0</v>
      </c>
      <c r="F992" s="57" t="str">
        <f t="shared" si="13"/>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disablePrompts="1"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55" workbookViewId="0">
      <selection activeCell="E69" sqref="E69"/>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D7+D68</f>
        <v>157785525.77999997</v>
      </c>
      <c r="E6" s="229">
        <f>E7+E68</f>
        <v>160007049.01999998</v>
      </c>
      <c r="F6" s="230">
        <f t="shared" ref="F6:F260" si="0">IF(D6&gt;0,IF(E6/D6&gt;=100,"&gt;&gt;100",E6/D6*100),"-")</f>
        <v>101.40793854760636</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D8+D12+D51+D52+D56+D63</f>
        <v>122791796.48999998</v>
      </c>
      <c r="E7" s="104">
        <f>E8+E12+E51+E52+E56+E63</f>
        <v>126206057.61999999</v>
      </c>
      <c r="F7" s="93">
        <f t="shared" si="0"/>
        <v>102.78052868969797</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31857114.990000002</v>
      </c>
      <c r="E8" s="104">
        <f>E9+E10-E11</f>
        <v>31909296.879999999</v>
      </c>
      <c r="F8" s="93">
        <f t="shared" si="0"/>
        <v>100.16379979799292</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31379629.280000001</v>
      </c>
      <c r="E9" s="247">
        <v>31493899.079999998</v>
      </c>
      <c r="F9" s="93">
        <f t="shared" si="0"/>
        <v>100.36415280429341</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1070322.8500000001</v>
      </c>
      <c r="E10" s="247">
        <v>1163695.48</v>
      </c>
      <c r="F10" s="93">
        <f t="shared" si="0"/>
        <v>108.72378180097715</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592837.14</v>
      </c>
      <c r="E11" s="247">
        <v>748297.68</v>
      </c>
      <c r="F11" s="93">
        <f t="shared" si="0"/>
        <v>126.22314452161348</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D13+D19+D29+D35+D41+D45</f>
        <v>87640315.019999981</v>
      </c>
      <c r="E12" s="104">
        <f>E13+E19+E29+E35+E41+E45</f>
        <v>87845923.310000002</v>
      </c>
      <c r="F12" s="93">
        <f t="shared" si="0"/>
        <v>100.2346046907215</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SUM(D14:D17)-D18</f>
        <v>81577921.529999986</v>
      </c>
      <c r="E13" s="104">
        <f>SUM(E14:E17)-E18</f>
        <v>80532277.960000008</v>
      </c>
      <c r="F13" s="93">
        <f t="shared" si="0"/>
        <v>98.718227247778742</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501420.15</v>
      </c>
      <c r="E14" s="247">
        <v>516846.76</v>
      </c>
      <c r="F14" s="93">
        <f t="shared" si="0"/>
        <v>103.0765835796587</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68811033.730000004</v>
      </c>
      <c r="E15" s="247">
        <v>70806355.510000005</v>
      </c>
      <c r="F15" s="93">
        <f t="shared" si="0"/>
        <v>102.89971196745746</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60932290.619999997</v>
      </c>
      <c r="E16" s="247">
        <v>61127630.75</v>
      </c>
      <c r="F16" s="93">
        <f t="shared" si="0"/>
        <v>100.32058556803358</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24087424.760000002</v>
      </c>
      <c r="E17" s="247">
        <v>24417779.16</v>
      </c>
      <c r="F17" s="93">
        <f t="shared" si="0"/>
        <v>101.37148077593</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72754247.730000004</v>
      </c>
      <c r="E18" s="247">
        <v>76336334.219999999</v>
      </c>
      <c r="F18" s="93">
        <f t="shared" si="0"/>
        <v>104.92354275078695</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SUM(D20:D27)-D28</f>
        <v>2039029.0499999998</v>
      </c>
      <c r="E19" s="104">
        <f>SUM(E20:E27)-E28</f>
        <v>3150814.2899999991</v>
      </c>
      <c r="F19" s="93">
        <f t="shared" si="0"/>
        <v>154.52522807362647</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2736167.55</v>
      </c>
      <c r="E20" s="247">
        <v>3397886.47</v>
      </c>
      <c r="F20" s="93">
        <f t="shared" si="0"/>
        <v>124.18415202680116</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318210.59000000003</v>
      </c>
      <c r="E21" s="247">
        <v>326749.32</v>
      </c>
      <c r="F21" s="93">
        <f t="shared" si="0"/>
        <v>102.68335821255981</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1130826.2</v>
      </c>
      <c r="E22" s="247">
        <v>1160218.21</v>
      </c>
      <c r="F22" s="93">
        <f t="shared" si="0"/>
        <v>102.59916245308077</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101162.42</v>
      </c>
      <c r="E23" s="247">
        <v>100133.55</v>
      </c>
      <c r="F23" s="93">
        <f t="shared" si="0"/>
        <v>98.982952365117399</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56123.01</v>
      </c>
      <c r="E24" s="247">
        <v>81184.539999999994</v>
      </c>
      <c r="F24" s="93">
        <f t="shared" si="0"/>
        <v>144.65464343412796</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1236992.83</v>
      </c>
      <c r="E25" s="247">
        <v>1286488.56</v>
      </c>
      <c r="F25" s="93">
        <f t="shared" si="0"/>
        <v>104.00129481752938</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3565523.58</v>
      </c>
      <c r="E26" s="247">
        <v>4303250.8899999997</v>
      </c>
      <c r="F26" s="93">
        <f t="shared" si="0"/>
        <v>120.69057442609872</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0"/>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7105977.1299999999</v>
      </c>
      <c r="E28" s="247">
        <v>7505097.25</v>
      </c>
      <c r="F28" s="93">
        <f t="shared" si="0"/>
        <v>105.61668174127658</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SUM(D30:D33)-D34</f>
        <v>146664.45999999996</v>
      </c>
      <c r="E29" s="104">
        <f>SUM(E30:E33)-E34</f>
        <v>115638.05999999994</v>
      </c>
      <c r="F29" s="93">
        <f t="shared" si="0"/>
        <v>78.845318081831124</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1349721.5</v>
      </c>
      <c r="E30" s="247">
        <v>1124669.21</v>
      </c>
      <c r="F30" s="93">
        <f t="shared" si="0"/>
        <v>83.3260202197268</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0"/>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1038269.79</v>
      </c>
      <c r="E32" s="247">
        <v>35822.5</v>
      </c>
      <c r="F32" s="93">
        <f t="shared" si="0"/>
        <v>3.4502111440611207</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0"/>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2241326.83</v>
      </c>
      <c r="E34" s="247">
        <v>1044853.65</v>
      </c>
      <c r="F34" s="93">
        <f t="shared" si="0"/>
        <v>46.617638981281459</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SUM(D36:D39)-D40</f>
        <v>730376.72000000044</v>
      </c>
      <c r="E35" s="104">
        <f>SUM(E36:E39)-E40</f>
        <v>755705.71999999951</v>
      </c>
      <c r="F35" s="93">
        <f t="shared" si="0"/>
        <v>103.46793638219999</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2388919.41</v>
      </c>
      <c r="E36" s="247">
        <v>2373574.5699999998</v>
      </c>
      <c r="F36" s="93">
        <f t="shared" si="0"/>
        <v>99.357666067102684</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42764.97</v>
      </c>
      <c r="E37" s="247">
        <v>43156.94</v>
      </c>
      <c r="F37" s="93">
        <f t="shared" si="0"/>
        <v>100.91656792931225</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149721.70000000001</v>
      </c>
      <c r="E38" s="247">
        <v>152587.88</v>
      </c>
      <c r="F38" s="93">
        <f t="shared" si="0"/>
        <v>101.91433840251614</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60839.63</v>
      </c>
      <c r="E39" s="247">
        <v>71434.86</v>
      </c>
      <c r="F39" s="93">
        <f t="shared" si="0"/>
        <v>117.41501386514021</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1911868.99</v>
      </c>
      <c r="E40" s="247">
        <v>1885048.53</v>
      </c>
      <c r="F40" s="93">
        <f t="shared" si="0"/>
        <v>98.597160153740447</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SUM(D42:D43)-D44</f>
        <v>0</v>
      </c>
      <c r="E41" s="104">
        <f>SUM(E42:E43)-E44</f>
        <v>0</v>
      </c>
      <c r="F41" s="93" t="str">
        <f t="shared" si="0"/>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0</v>
      </c>
      <c r="F42" s="93" t="str">
        <f t="shared" si="0"/>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0"/>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0"/>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SUM(D46:D49)-D50</f>
        <v>3146323.26</v>
      </c>
      <c r="E45" s="104">
        <f>SUM(E46:E49)-E50</f>
        <v>3291487.28</v>
      </c>
      <c r="F45" s="93">
        <f t="shared" si="0"/>
        <v>104.61376686386636</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0"/>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98829.73</v>
      </c>
      <c r="E47" s="247">
        <v>104637.5</v>
      </c>
      <c r="F47" s="93">
        <f t="shared" si="0"/>
        <v>105.87654140105411</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3138623.34</v>
      </c>
      <c r="E48" s="247">
        <v>3277720.46</v>
      </c>
      <c r="F48" s="93">
        <f t="shared" si="0"/>
        <v>104.43178760022857</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583.98</v>
      </c>
      <c r="E49" s="247">
        <v>583.98</v>
      </c>
      <c r="F49" s="93">
        <f t="shared" si="0"/>
        <v>100</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91713.79</v>
      </c>
      <c r="E50" s="247">
        <v>91454.66</v>
      </c>
      <c r="F50" s="93">
        <f t="shared" si="0"/>
        <v>99.717457974422402</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482.02</v>
      </c>
      <c r="E51" s="247">
        <v>482.03</v>
      </c>
      <c r="F51" s="93">
        <f t="shared" si="0"/>
        <v>100.00207460271358</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SUM(D53:D54)-D55</f>
        <v>2029.359999999986</v>
      </c>
      <c r="E52" s="104">
        <f>SUM(E53:E54)-E55</f>
        <v>9300</v>
      </c>
      <c r="F52" s="93">
        <f t="shared" si="0"/>
        <v>458.27255883628652</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0"/>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614900.12</v>
      </c>
      <c r="E54" s="247">
        <v>772837.02</v>
      </c>
      <c r="F54" s="93">
        <f t="shared" si="0"/>
        <v>125.68496815385237</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612870.76</v>
      </c>
      <c r="E55" s="247">
        <v>763537.02</v>
      </c>
      <c r="F55" s="93">
        <f t="shared" si="0"/>
        <v>124.58369200057776</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SUM(D57:D62)</f>
        <v>3291062.6100000003</v>
      </c>
      <c r="E56" s="104">
        <f>SUM(E57:E62)</f>
        <v>6440262.9100000001</v>
      </c>
      <c r="F56" s="93">
        <f t="shared" si="0"/>
        <v>195.68946790714503</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2913017.93</v>
      </c>
      <c r="E57" s="247">
        <v>5638012.2599999998</v>
      </c>
      <c r="F57" s="93">
        <f t="shared" si="0"/>
        <v>193.54540189871057</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5925.81</v>
      </c>
      <c r="E58" s="247">
        <v>4527.2299999999996</v>
      </c>
      <c r="F58" s="93">
        <f t="shared" si="0"/>
        <v>76.398500795671794</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367322.6</v>
      </c>
      <c r="E59" s="247">
        <v>316224.31</v>
      </c>
      <c r="F59" s="93">
        <f t="shared" si="0"/>
        <v>86.08898826263345</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0"/>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0"/>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4796.2700000000004</v>
      </c>
      <c r="E62" s="247">
        <v>481499.11</v>
      </c>
      <c r="F62" s="93" t="str">
        <f t="shared" si="0"/>
        <v>&gt;&gt;100</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SUM(D64:D67)</f>
        <v>792.49</v>
      </c>
      <c r="E63" s="104">
        <f>SUM(E64:E67)</f>
        <v>792.49</v>
      </c>
      <c r="F63" s="93">
        <f t="shared" si="0"/>
        <v>100</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0</v>
      </c>
      <c r="F64" s="93" t="str">
        <f t="shared" si="0"/>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0"/>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0"/>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792.49</v>
      </c>
      <c r="E67" s="247">
        <v>792.49</v>
      </c>
      <c r="F67" s="93">
        <f t="shared" si="0"/>
        <v>100</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D69+D78+D87+D118+D134+D146+D164+D170</f>
        <v>34993729.289999999</v>
      </c>
      <c r="E68" s="104">
        <f>E69+E78+E87+E118+E134+E146+E164+E170</f>
        <v>33800991.399999991</v>
      </c>
      <c r="F68" s="93">
        <f t="shared" si="0"/>
        <v>96.591566791536991</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+D70+D75+D76+D77</f>
        <v>9772678.8200000003</v>
      </c>
      <c r="E69" s="104">
        <f>+E70+E75+E76+E77</f>
        <v>8768363.6799999997</v>
      </c>
      <c r="F69" s="93">
        <f t="shared" si="0"/>
        <v>89.723235987816892</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SUM(D71:D74)</f>
        <v>7584779.8700000001</v>
      </c>
      <c r="E70" s="104">
        <f>SUM(E71:E74)</f>
        <v>6834886.1399999997</v>
      </c>
      <c r="F70" s="93">
        <f t="shared" si="0"/>
        <v>90.113177404580355</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44817.62</v>
      </c>
      <c r="E71" s="247">
        <v>60118.21</v>
      </c>
      <c r="F71" s="93">
        <f t="shared" si="0"/>
        <v>134.1396754223004</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7539962.25</v>
      </c>
      <c r="E72" s="247">
        <v>6774391.4199999999</v>
      </c>
      <c r="F72" s="93">
        <f t="shared" si="0"/>
        <v>89.846489881298808</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v>0</v>
      </c>
      <c r="F73" s="93" t="str">
        <f t="shared" si="0"/>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v>376.51</v>
      </c>
      <c r="F74" s="93" t="str">
        <f t="shared" si="0"/>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2177350.0299999998</v>
      </c>
      <c r="E75" s="247">
        <v>1928690.59</v>
      </c>
      <c r="F75" s="93">
        <f t="shared" si="0"/>
        <v>88.579721378101084</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10171.32</v>
      </c>
      <c r="E76" s="247">
        <v>4479.68</v>
      </c>
      <c r="F76" s="93">
        <f t="shared" si="0"/>
        <v>44.042267866904197</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377.6</v>
      </c>
      <c r="E77" s="247">
        <v>307.27</v>
      </c>
      <c r="F77" s="93">
        <f t="shared" si="0"/>
        <v>81.374470338983045</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180403.9</v>
      </c>
      <c r="E78" s="104">
        <f>E79+SUM(E82:E84)-E85+E86</f>
        <v>216822.34</v>
      </c>
      <c r="F78" s="93">
        <f t="shared" si="0"/>
        <v>120.18716890266785</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SUM(D80:D81)</f>
        <v>0</v>
      </c>
      <c r="E79" s="104">
        <f>SUM(E80:E81)</f>
        <v>0</v>
      </c>
      <c r="F79" s="93" t="str">
        <f t="shared" si="0"/>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v>0</v>
      </c>
      <c r="F80" s="93" t="str">
        <f t="shared" si="0"/>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v>0</v>
      </c>
      <c r="F81" s="93" t="str">
        <f t="shared" si="0"/>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v>0</v>
      </c>
      <c r="F82" s="93" t="str">
        <f t="shared" si="0"/>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320.66000000000003</v>
      </c>
      <c r="E83" s="247">
        <v>6687.66</v>
      </c>
      <c r="F83" s="93">
        <f t="shared" si="0"/>
        <v>2085.5922160543878</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50446.68</v>
      </c>
      <c r="E84" s="247">
        <v>40028.620000000003</v>
      </c>
      <c r="F84" s="93">
        <f t="shared" si="0"/>
        <v>79.348373371647057</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v>2889.12</v>
      </c>
      <c r="F85" s="93" t="str">
        <f t="shared" si="0"/>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129636.56</v>
      </c>
      <c r="E86" s="247">
        <v>172995.18</v>
      </c>
      <c r="F86" s="93">
        <f t="shared" si="0"/>
        <v>133.44629015148195</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D88+D106-D117</f>
        <v>222701.01</v>
      </c>
      <c r="E87" s="104">
        <f>E88+E106-E117</f>
        <v>234513.67</v>
      </c>
      <c r="F87" s="93">
        <f t="shared" si="0"/>
        <v>105.30426871436282</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SUM(D89:D105)</f>
        <v>222701.01</v>
      </c>
      <c r="E88" s="104">
        <f>SUM(E89:E105)</f>
        <v>234513.67</v>
      </c>
      <c r="F88" s="93">
        <f t="shared" si="0"/>
        <v>105.30426871436282</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222701.01</v>
      </c>
      <c r="E89" s="247">
        <v>234513.67</v>
      </c>
      <c r="F89" s="93">
        <f t="shared" si="0"/>
        <v>105.30426871436282</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v>0</v>
      </c>
      <c r="F90" s="93" t="str">
        <f t="shared" si="0"/>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v>0</v>
      </c>
      <c r="F91" s="93" t="str">
        <f t="shared" si="0"/>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v>0</v>
      </c>
      <c r="F92" s="93" t="str">
        <f t="shared" si="0"/>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v>0</v>
      </c>
      <c r="F93" s="93" t="str">
        <f t="shared" si="0"/>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v>0</v>
      </c>
      <c r="F94" s="93" t="str">
        <f t="shared" si="0"/>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v>0</v>
      </c>
      <c r="F95" s="93" t="str">
        <f t="shared" si="0"/>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v>0</v>
      </c>
      <c r="F96" s="93" t="str">
        <f t="shared" si="0"/>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v>0</v>
      </c>
      <c r="F97" s="93" t="str">
        <f t="shared" si="0"/>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v>0</v>
      </c>
      <c r="F98" s="93" t="str">
        <f t="shared" si="0"/>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v>0</v>
      </c>
      <c r="F99" s="93" t="str">
        <f t="shared" si="0"/>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v>0</v>
      </c>
      <c r="F100" s="93" t="str">
        <f t="shared" si="0"/>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v>0</v>
      </c>
      <c r="F101" s="93" t="str">
        <f t="shared" si="0"/>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v>0</v>
      </c>
      <c r="F102" s="93" t="str">
        <f t="shared" si="0"/>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v>0</v>
      </c>
      <c r="F103" s="93" t="str">
        <f t="shared" si="0"/>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v>0</v>
      </c>
      <c r="F104" s="93" t="str">
        <f t="shared" si="0"/>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v>0</v>
      </c>
      <c r="F105" s="93" t="str">
        <f t="shared" si="0"/>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SUM(D107:D116)</f>
        <v>0</v>
      </c>
      <c r="E106" s="104">
        <f>SUM(E107:E116)</f>
        <v>0</v>
      </c>
      <c r="F106" s="93" t="str">
        <f t="shared" si="0"/>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v>0</v>
      </c>
      <c r="F107" s="93" t="str">
        <f t="shared" si="0"/>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v>0</v>
      </c>
      <c r="F108" s="93" t="str">
        <f t="shared" si="0"/>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v>0</v>
      </c>
      <c r="F109" s="93" t="str">
        <f t="shared" si="0"/>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v>0</v>
      </c>
      <c r="F110" s="93" t="str">
        <f t="shared" si="0"/>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v>0</v>
      </c>
      <c r="F111" s="93" t="str">
        <f t="shared" si="0"/>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v>0</v>
      </c>
      <c r="F112" s="93" t="str">
        <f t="shared" si="0"/>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v>0</v>
      </c>
      <c r="F113" s="93" t="str">
        <f t="shared" si="0"/>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v>0</v>
      </c>
      <c r="F114" s="93" t="str">
        <f t="shared" si="0"/>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v>0</v>
      </c>
      <c r="F115" s="93" t="str">
        <f t="shared" si="0"/>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v>0</v>
      </c>
      <c r="F116" s="93" t="str">
        <f t="shared" si="0"/>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v>0</v>
      </c>
      <c r="F117" s="93" t="str">
        <f t="shared" si="0"/>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D119+D126-D133</f>
        <v>0</v>
      </c>
      <c r="E118" s="104">
        <f>E119+E126-E133</f>
        <v>0</v>
      </c>
      <c r="F118" s="93" t="str">
        <f t="shared" si="0"/>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SUM(D120:D125)</f>
        <v>0</v>
      </c>
      <c r="E119" s="104">
        <f>SUM(E120:E125)</f>
        <v>0</v>
      </c>
      <c r="F119" s="93" t="str">
        <f t="shared" si="0"/>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v>0</v>
      </c>
      <c r="F120" s="93" t="str">
        <f t="shared" si="0"/>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v>0</v>
      </c>
      <c r="F121" s="93" t="str">
        <f t="shared" si="0"/>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v>0</v>
      </c>
      <c r="F122" s="93" t="str">
        <f t="shared" si="0"/>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v>0</v>
      </c>
      <c r="F123" s="93" t="str">
        <f t="shared" si="0"/>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v>0</v>
      </c>
      <c r="F124" s="93" t="str">
        <f t="shared" si="0"/>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v>0</v>
      </c>
      <c r="F125" s="93" t="str">
        <f t="shared" si="0"/>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SUM(D127:D132)</f>
        <v>0</v>
      </c>
      <c r="E126" s="104">
        <f>SUM(E127:E132)</f>
        <v>0</v>
      </c>
      <c r="F126" s="93" t="str">
        <f t="shared" si="0"/>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v>0</v>
      </c>
      <c r="F127" s="93" t="str">
        <f t="shared" si="0"/>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v>0</v>
      </c>
      <c r="F128" s="93" t="str">
        <f t="shared" si="0"/>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v>0</v>
      </c>
      <c r="F129" s="93" t="str">
        <f t="shared" si="0"/>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v>0</v>
      </c>
      <c r="F130" s="93" t="str">
        <f t="shared" si="0"/>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v>0</v>
      </c>
      <c r="F131" s="93" t="str">
        <f t="shared" si="0"/>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v>0</v>
      </c>
      <c r="F132" s="93" t="str">
        <f t="shared" si="0"/>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v>0</v>
      </c>
      <c r="F133" s="93" t="str">
        <f t="shared" si="0"/>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D135+D142-D145</f>
        <v>14614864.949999999</v>
      </c>
      <c r="E134" s="104">
        <f>E135+E142-E145</f>
        <v>14614864.960000001</v>
      </c>
      <c r="F134" s="93">
        <f t="shared" si="0"/>
        <v>100.00000006842349</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SUM(D136:D141)</f>
        <v>14614864.949999999</v>
      </c>
      <c r="E135" s="104">
        <f>SUM(E136:E141)</f>
        <v>14614864.960000001</v>
      </c>
      <c r="F135" s="93">
        <f t="shared" si="0"/>
        <v>100.00000006842349</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v>0</v>
      </c>
      <c r="F136" s="93" t="str">
        <f t="shared" si="0"/>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v>0</v>
      </c>
      <c r="F137" s="93" t="str">
        <f t="shared" si="0"/>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v>0</v>
      </c>
      <c r="F138" s="93" t="str">
        <f t="shared" si="0"/>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14614864.949999999</v>
      </c>
      <c r="E139" s="247">
        <v>14614864.960000001</v>
      </c>
      <c r="F139" s="93">
        <f t="shared" si="0"/>
        <v>100.00000006842349</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v>0</v>
      </c>
      <c r="F140" s="93" t="str">
        <f t="shared" si="0"/>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v>0</v>
      </c>
      <c r="F141" s="93" t="str">
        <f t="shared" si="0"/>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SUM(D143:D144)</f>
        <v>0</v>
      </c>
      <c r="E142" s="104">
        <f>SUM(E143:E144)</f>
        <v>0</v>
      </c>
      <c r="F142" s="93" t="str">
        <f t="shared" si="0"/>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v>0</v>
      </c>
      <c r="F143" s="93" t="str">
        <f t="shared" si="0"/>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v>0</v>
      </c>
      <c r="F144" s="93" t="str">
        <f t="shared" si="0"/>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v>0</v>
      </c>
      <c r="F145" s="93" t="str">
        <f t="shared" si="0"/>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SUM(D147:D149)+SUM(D158:D162)-D163</f>
        <v>9526276.6199999973</v>
      </c>
      <c r="E146" s="104">
        <f>SUM(E147:E149)+SUM(E158:E162)-E163</f>
        <v>9316952.4399999976</v>
      </c>
      <c r="F146" s="93">
        <f t="shared" si="0"/>
        <v>97.802665318782232</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223525.95</v>
      </c>
      <c r="E147" s="247">
        <v>187614.84</v>
      </c>
      <c r="F147" s="93">
        <f t="shared" si="0"/>
        <v>83.934254613390522</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v>0</v>
      </c>
      <c r="F148" s="93" t="str">
        <f t="shared" si="0"/>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SUM(D150:D157)</f>
        <v>8945645.9299999997</v>
      </c>
      <c r="E149" s="104">
        <f>SUM(E150:E157)</f>
        <v>8878204.6999999993</v>
      </c>
      <c r="F149" s="93">
        <f t="shared" si="0"/>
        <v>99.24609994037624</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v>0</v>
      </c>
      <c r="F150" s="93" t="str">
        <f t="shared" si="0"/>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v>0</v>
      </c>
      <c r="F151" s="93" t="str">
        <f t="shared" si="0"/>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2600070.83</v>
      </c>
      <c r="E152" s="247">
        <v>3253794.13</v>
      </c>
      <c r="F152" s="93">
        <f t="shared" si="0"/>
        <v>125.14251890591765</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71167.960000000006</v>
      </c>
      <c r="E153" s="247">
        <v>0</v>
      </c>
      <c r="F153" s="93">
        <f t="shared" si="0"/>
        <v>0</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v>0</v>
      </c>
      <c r="F154" s="93" t="str">
        <f t="shared" si="0"/>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28641.54</v>
      </c>
      <c r="E155" s="247">
        <v>23694.69</v>
      </c>
      <c r="F155" s="93">
        <f t="shared" si="0"/>
        <v>82.728407760197243</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v>0</v>
      </c>
      <c r="F156" s="93" t="str">
        <f t="shared" si="0"/>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6245765.5999999996</v>
      </c>
      <c r="E157" s="247">
        <v>5600715.8799999999</v>
      </c>
      <c r="F157" s="93">
        <f t="shared" si="0"/>
        <v>89.672207359174678</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143793.51</v>
      </c>
      <c r="E158" s="247">
        <v>112911.07</v>
      </c>
      <c r="F158" s="93">
        <f t="shared" si="0"/>
        <v>78.52306407987399</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631389.72</v>
      </c>
      <c r="E159" s="247">
        <v>633068.96</v>
      </c>
      <c r="F159" s="93">
        <f t="shared" si="0"/>
        <v>100.26595935074774</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26846.39</v>
      </c>
      <c r="E160" s="247">
        <v>21660.71</v>
      </c>
      <c r="F160" s="93">
        <f t="shared" si="0"/>
        <v>80.683883382458504</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20688.11</v>
      </c>
      <c r="E161" s="247">
        <v>9749.4500000000007</v>
      </c>
      <c r="F161" s="93">
        <f t="shared" si="0"/>
        <v>47.125861183066029</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162735.31</v>
      </c>
      <c r="E162" s="247">
        <v>170271.67</v>
      </c>
      <c r="F162" s="93">
        <f t="shared" si="0"/>
        <v>104.63105394889408</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628348.30000000005</v>
      </c>
      <c r="E163" s="247">
        <v>696528.96</v>
      </c>
      <c r="F163" s="93">
        <f t="shared" si="0"/>
        <v>110.85077496032056</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SUM(D165:D168)-D169</f>
        <v>263034.02999999997</v>
      </c>
      <c r="E164" s="104">
        <f>SUM(E165:E168)-E169</f>
        <v>151256.33000000002</v>
      </c>
      <c r="F164" s="93">
        <f t="shared" si="0"/>
        <v>57.50447194988422</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81261.66</v>
      </c>
      <c r="E165" s="247">
        <v>46623.1</v>
      </c>
      <c r="F165" s="93">
        <f t="shared" si="0"/>
        <v>57.374043306523639</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260914.05</v>
      </c>
      <c r="E166" s="247">
        <v>200749.81</v>
      </c>
      <c r="F166" s="93">
        <f t="shared" si="0"/>
        <v>76.940973473831704</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v>0</v>
      </c>
      <c r="F167" s="93" t="str">
        <f t="shared" si="0"/>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v>0</v>
      </c>
      <c r="F168" s="93" t="str">
        <f t="shared" si="0"/>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79141.679999999993</v>
      </c>
      <c r="E169" s="247">
        <v>96116.58</v>
      </c>
      <c r="F169" s="93">
        <f t="shared" si="0"/>
        <v>121.44874862398676</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SUM(D171:D173)</f>
        <v>413769.96</v>
      </c>
      <c r="E170" s="104">
        <f>SUM(E171:E173)</f>
        <v>498217.98</v>
      </c>
      <c r="F170" s="93">
        <f t="shared" si="0"/>
        <v>120.40941299846899</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3265</v>
      </c>
      <c r="E171" s="247">
        <v>2012.06</v>
      </c>
      <c r="F171" s="93">
        <f t="shared" si="0"/>
        <v>61.625114854517605</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v>0</v>
      </c>
      <c r="F172" s="93" t="str">
        <f t="shared" si="0"/>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410504.96000000002</v>
      </c>
      <c r="E173" s="247">
        <v>496205.92</v>
      </c>
      <c r="F173" s="93">
        <f t="shared" si="0"/>
        <v>120.87696090200713</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D176+D237</f>
        <v>157785525.78</v>
      </c>
      <c r="E175" s="104">
        <f>E176+E237</f>
        <v>160007049.01999998</v>
      </c>
      <c r="F175" s="93">
        <f t="shared" si="0"/>
        <v>101.40793854760635</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D177+D189+D190+D206+D234</f>
        <v>2298147.4700000002</v>
      </c>
      <c r="E176" s="104">
        <f>E177+E189+E190+E206+E234</f>
        <v>2682641.7200000002</v>
      </c>
      <c r="F176" s="93">
        <f t="shared" si="0"/>
        <v>116.73061694339397</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35</v>
      </c>
      <c r="B177" s="86" t="s">
        <v>2273</v>
      </c>
      <c r="C177" s="92" t="s">
        <v>35</v>
      </c>
      <c r="D177" s="104">
        <f>SUM(D178:D180)+SUM(D184:D188)</f>
        <v>2172624.6100000003</v>
      </c>
      <c r="E177" s="104">
        <f>SUM(E178:E180)+SUM(E184:E188)</f>
        <v>2507718.67</v>
      </c>
      <c r="F177" s="93">
        <f t="shared" si="0"/>
        <v>115.42346793171967</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942922.71</v>
      </c>
      <c r="E178" s="247">
        <v>1048588.8400000001</v>
      </c>
      <c r="F178" s="93">
        <f t="shared" si="0"/>
        <v>111.20623449614446</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665804.64</v>
      </c>
      <c r="E179" s="247">
        <v>971787.78</v>
      </c>
      <c r="F179" s="93">
        <f t="shared" si="0"/>
        <v>145.95689510364483</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SUM(D181:D183)</f>
        <v>2692.1</v>
      </c>
      <c r="E180" s="104">
        <f>SUM(E181:E183)</f>
        <v>8273.9599999999991</v>
      </c>
      <c r="F180" s="93">
        <f t="shared" si="0"/>
        <v>307.342223542959</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9.9499999999999993</v>
      </c>
      <c r="E181" s="247">
        <v>0</v>
      </c>
      <c r="F181" s="93">
        <f t="shared" si="0"/>
        <v>0</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0"/>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2682.15</v>
      </c>
      <c r="E183" s="247">
        <v>8273.9599999999991</v>
      </c>
      <c r="F183" s="93">
        <f t="shared" si="0"/>
        <v>308.48237421471578</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13782.33</v>
      </c>
      <c r="E184" s="247">
        <v>26812.57</v>
      </c>
      <c r="F184" s="93">
        <f t="shared" si="0"/>
        <v>194.54308524030407</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0"/>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107785.47</v>
      </c>
      <c r="E186" s="247">
        <v>19060.45</v>
      </c>
      <c r="F186" s="93">
        <f t="shared" si="0"/>
        <v>17.683691503131175</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3009.42</v>
      </c>
      <c r="E187" s="247">
        <v>1430.01</v>
      </c>
      <c r="F187" s="93">
        <f t="shared" si="0"/>
        <v>47.517794126442972</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436627.94</v>
      </c>
      <c r="E188" s="247">
        <v>431765.06</v>
      </c>
      <c r="F188" s="93">
        <f t="shared" si="0"/>
        <v>98.88626458490036</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11271.93</v>
      </c>
      <c r="E189" s="247">
        <v>92123.5</v>
      </c>
      <c r="F189" s="93">
        <f t="shared" si="0"/>
        <v>817.28239973101324</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D191+D198-D205</f>
        <v>0</v>
      </c>
      <c r="E190" s="104">
        <f>E191+E198-E205</f>
        <v>0</v>
      </c>
      <c r="F190" s="93" t="str">
        <f t="shared" si="0"/>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SUM(D192:D197)</f>
        <v>0</v>
      </c>
      <c r="E191" s="104">
        <f>SUM(E192:E197)</f>
        <v>0</v>
      </c>
      <c r="F191" s="93" t="str">
        <f t="shared" si="0"/>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0"/>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0"/>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0"/>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0"/>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0"/>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0"/>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SUM(D199:D204)</f>
        <v>0</v>
      </c>
      <c r="E198" s="104">
        <f>SUM(E199:E204)</f>
        <v>0</v>
      </c>
      <c r="F198" s="93" t="str">
        <f t="shared" si="0"/>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0"/>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0"/>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0"/>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0"/>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0"/>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0"/>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0"/>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D207+D224</f>
        <v>44062.36</v>
      </c>
      <c r="E206" s="104">
        <f>E207+E224</f>
        <v>21798.74</v>
      </c>
      <c r="F206" s="93">
        <f t="shared" si="0"/>
        <v>49.472474919636625</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SUM(D208:D223)</f>
        <v>44062.36</v>
      </c>
      <c r="E207" s="104">
        <f>SUM(E208:E223)</f>
        <v>21798.74</v>
      </c>
      <c r="F207" s="93">
        <f t="shared" si="0"/>
        <v>49.472474919636625</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0"/>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0"/>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0"/>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0"/>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0"/>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0"/>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0"/>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44062.36</v>
      </c>
      <c r="E215" s="247">
        <v>21798.74</v>
      </c>
      <c r="F215" s="93">
        <f t="shared" si="0"/>
        <v>49.472474919636625</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0"/>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0"/>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0"/>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0"/>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0"/>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0"/>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0"/>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0"/>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SUM(D225:D233)</f>
        <v>0</v>
      </c>
      <c r="E224" s="104">
        <f>SUM(E225:E233)</f>
        <v>0</v>
      </c>
      <c r="F224" s="93" t="str">
        <f t="shared" si="0"/>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0"/>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0"/>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0"/>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0"/>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0"/>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0"/>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0"/>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0"/>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0"/>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SUM(D235:D236)</f>
        <v>70188.570000000007</v>
      </c>
      <c r="E234" s="104">
        <f>SUM(E235:E236)</f>
        <v>61000.81</v>
      </c>
      <c r="F234" s="93">
        <f t="shared" si="0"/>
        <v>86.909891453836423</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10509.28</v>
      </c>
      <c r="E235" s="247">
        <v>900</v>
      </c>
      <c r="F235" s="93">
        <f t="shared" si="0"/>
        <v>8.5638597506204039</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59679.29</v>
      </c>
      <c r="E236" s="247">
        <v>60100.81</v>
      </c>
      <c r="F236" s="93">
        <f t="shared" si="0"/>
        <v>100.70630867089739</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+D238+D245-D254+SUM(D255:D257)</f>
        <v>155487378.31</v>
      </c>
      <c r="E237" s="104">
        <f>+E238+E245-E254+SUM(E255:E257)</f>
        <v>157324407.29999998</v>
      </c>
      <c r="F237" s="93">
        <f t="shared" si="0"/>
        <v>101.18146502305636</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D239-D242</f>
        <v>137371356.19999999</v>
      </c>
      <c r="E238" s="104">
        <f>E239-E242</f>
        <v>140816661.66</v>
      </c>
      <c r="F238" s="93">
        <f t="shared" si="0"/>
        <v>102.50802318278343</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SUM(D240:D241)</f>
        <v>137415418.56</v>
      </c>
      <c r="E239" s="104">
        <f>SUM(E240:E241)</f>
        <v>140838460.40000001</v>
      </c>
      <c r="F239" s="93">
        <f t="shared" si="0"/>
        <v>102.49101729330714</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71102197.099999994</v>
      </c>
      <c r="E240" s="247">
        <v>73352528.590000004</v>
      </c>
      <c r="F240" s="93">
        <f t="shared" si="0"/>
        <v>103.16492539159525</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66313221.460000001</v>
      </c>
      <c r="E241" s="247">
        <v>67485931.810000002</v>
      </c>
      <c r="F241" s="93">
        <f t="shared" si="0"/>
        <v>101.7684412311463</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SUM(D243:D244)</f>
        <v>44062.36</v>
      </c>
      <c r="E242" s="104">
        <f>SUM(E243:E244)</f>
        <v>21798.74</v>
      </c>
      <c r="F242" s="93">
        <f t="shared" si="0"/>
        <v>49.472474919636625</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44062.36</v>
      </c>
      <c r="E243" s="247">
        <v>21798.74</v>
      </c>
      <c r="F243" s="93">
        <f t="shared" si="0"/>
        <v>49.472474919636625</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0"/>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D246-D250</f>
        <v>8266355.299999997</v>
      </c>
      <c r="E245" s="104">
        <f>E246-E250</f>
        <v>6928148.8500000015</v>
      </c>
      <c r="F245" s="93">
        <f t="shared" si="0"/>
        <v>83.811409001497964</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SUM(D247:D249)</f>
        <v>26218366.899999999</v>
      </c>
      <c r="E246" s="104">
        <f>SUM(E247:E249)</f>
        <v>26371630.149999999</v>
      </c>
      <c r="F246" s="93">
        <f t="shared" si="0"/>
        <v>100.58456444134971</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26218366.899999999</v>
      </c>
      <c r="E247" s="247">
        <v>26371630.149999999</v>
      </c>
      <c r="F247" s="93">
        <f t="shared" si="0"/>
        <v>100.58456444134971</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v>0</v>
      </c>
      <c r="F248" s="93" t="str">
        <f t="shared" si="0"/>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0</v>
      </c>
      <c r="E249" s="247">
        <v>0</v>
      </c>
      <c r="F249" s="93" t="str">
        <f t="shared" si="0"/>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SUM(D251:D253)</f>
        <v>17952011.600000001</v>
      </c>
      <c r="E250" s="104">
        <f>SUM(E251:E253)</f>
        <v>19443481.299999997</v>
      </c>
      <c r="F250" s="93">
        <f t="shared" si="0"/>
        <v>108.30809233657132</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v>0</v>
      </c>
      <c r="F251" s="93" t="str">
        <f t="shared" si="0"/>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17300144.530000001</v>
      </c>
      <c r="E252" s="247">
        <v>18757397.809999999</v>
      </c>
      <c r="F252" s="93">
        <f t="shared" si="0"/>
        <v>108.42335899259679</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651867.06999999995</v>
      </c>
      <c r="E253" s="247">
        <v>686083.49</v>
      </c>
      <c r="F253" s="93">
        <f t="shared" si="0"/>
        <v>105.24898734338583</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0"/>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9523433.9800000004</v>
      </c>
      <c r="E255" s="247">
        <v>9362487.1999999993</v>
      </c>
      <c r="F255" s="93">
        <f t="shared" si="0"/>
        <v>98.309992169442211</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263034.03000000003</v>
      </c>
      <c r="E256" s="247">
        <v>151256.32999999999</v>
      </c>
      <c r="F256" s="93">
        <f t="shared" si="0"/>
        <v>57.504471949884191</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63198.8</v>
      </c>
      <c r="E257" s="247">
        <v>65853.259999999995</v>
      </c>
      <c r="F257" s="93">
        <f t="shared" si="0"/>
        <v>104.20017468686113</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+D259-D260</f>
        <v>0</v>
      </c>
      <c r="E258" s="104">
        <f>+E259-E260</f>
        <v>0</v>
      </c>
      <c r="F258" s="93" t="str">
        <f t="shared" si="0"/>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D260</f>
        <v>12072356.539999999</v>
      </c>
      <c r="E259" s="104">
        <f>E260</f>
        <v>17767397.989999998</v>
      </c>
      <c r="F259" s="93">
        <f t="shared" si="0"/>
        <v>147.17423173454418</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12072356.539999999</v>
      </c>
      <c r="E260" s="248">
        <v>17767397.989999998</v>
      </c>
      <c r="F260" s="97">
        <f t="shared" si="0"/>
        <v>147.17423173454418</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1">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222701.01</v>
      </c>
      <c r="E263" s="247">
        <v>234513.67</v>
      </c>
      <c r="F263" s="93">
        <f t="shared" si="1"/>
        <v>105.30426871436282</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1090228.71</v>
      </c>
      <c r="E264" s="247">
        <v>1017798.69</v>
      </c>
      <c r="F264" s="93">
        <f t="shared" si="1"/>
        <v>93.356438026659561</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9064396.2100000009</v>
      </c>
      <c r="E265" s="247">
        <v>8995682.7100000009</v>
      </c>
      <c r="F265" s="93">
        <f t="shared" si="1"/>
        <v>99.241940682996685</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144067.56</v>
      </c>
      <c r="E266" s="247">
        <v>11738.22</v>
      </c>
      <c r="F266" s="93">
        <f t="shared" si="1"/>
        <v>8.1477190284891332</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198108.15</v>
      </c>
      <c r="E267" s="247">
        <v>235634.69</v>
      </c>
      <c r="F267" s="93">
        <f t="shared" si="1"/>
        <v>118.94245138324699</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64101.01</v>
      </c>
      <c r="E268" s="247">
        <v>86168.66</v>
      </c>
      <c r="F268" s="93">
        <f t="shared" si="1"/>
        <v>134.42636863288112</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10099.549999999999</v>
      </c>
      <c r="E269" s="247">
        <v>2491.41</v>
      </c>
      <c r="F269" s="93">
        <f t="shared" si="1"/>
        <v>24.66852483526494</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1"/>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55436</v>
      </c>
      <c r="E271" s="247">
        <v>84335.11</v>
      </c>
      <c r="F271" s="93">
        <f t="shared" si="1"/>
        <v>152.13058301464753</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1"/>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1"/>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1"/>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1"/>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1"/>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1"/>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1"/>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1"/>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1"/>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1"/>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1"/>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1"/>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1"/>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1"/>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1"/>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351817.97</v>
      </c>
      <c r="E287" s="247">
        <v>360732.86</v>
      </c>
      <c r="F287" s="93">
        <f t="shared" si="1"/>
        <v>102.53394958762341</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1820806.64</v>
      </c>
      <c r="E288" s="247">
        <v>2146985.81</v>
      </c>
      <c r="F288" s="93">
        <f t="shared" si="1"/>
        <v>117.91399277849735</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1119.27</v>
      </c>
      <c r="E289" s="247">
        <v>46.77</v>
      </c>
      <c r="F289" s="93">
        <f t="shared" si="1"/>
        <v>4.1786164196306528</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10152.66</v>
      </c>
      <c r="E290" s="247">
        <v>92076.73</v>
      </c>
      <c r="F290" s="93">
        <f t="shared" si="1"/>
        <v>906.9222253084414</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1"/>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1"/>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1"/>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44062.36</v>
      </c>
      <c r="E294" s="247">
        <v>21798.74</v>
      </c>
      <c r="F294" s="93">
        <f t="shared" si="1"/>
        <v>49.472474919636625</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1"/>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1"/>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197195.44</v>
      </c>
      <c r="E297" s="247">
        <v>204688.04</v>
      </c>
      <c r="F297" s="93">
        <f t="shared" si="1"/>
        <v>103.79958076109671</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58600.4</v>
      </c>
      <c r="E298" s="247">
        <v>59476</v>
      </c>
      <c r="F298" s="93">
        <f t="shared" si="1"/>
        <v>101.49418775298462</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31853.17</v>
      </c>
      <c r="E299" s="247">
        <v>14635.18</v>
      </c>
      <c r="F299" s="93">
        <f t="shared" si="1"/>
        <v>45.945756733160316</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1"/>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t="s">
        <v>3421</v>
      </c>
      <c r="E301" s="247">
        <v>7083.31</v>
      </c>
      <c r="F301" s="93" t="e">
        <f t="shared" si="1"/>
        <v>#VALUE!</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43990.52</v>
      </c>
      <c r="E302" s="247">
        <v>38423.22</v>
      </c>
      <c r="F302" s="93">
        <f t="shared" si="1"/>
        <v>87.344318730490116</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1"/>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1"/>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1"/>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1"/>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1"/>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1"/>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1"/>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1"/>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1"/>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1"/>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1"/>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1"/>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1"/>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1"/>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1"/>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1"/>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1"/>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1"/>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1"/>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1"/>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109" sqref="E109"/>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D6+D10+D13+SUM(D17:D21)</f>
        <v>5700866.5499999998</v>
      </c>
      <c r="E5" s="79">
        <f>E6+E10+E13+SUM(E17:E21)</f>
        <v>5889859.1500000004</v>
      </c>
      <c r="F5" s="80">
        <f t="shared" ref="F5:F141" si="0">IF(D5&gt;0,IF(E5/D5&gt;=100,"&gt;&gt;100",E5/D5*100),"-")</f>
        <v>103.31515565822183</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SUM(D7:D9)</f>
        <v>5700866.5499999998</v>
      </c>
      <c r="E6" s="81">
        <f>SUM(E7:E9)</f>
        <v>5889859.1500000004</v>
      </c>
      <c r="F6" s="63">
        <f t="shared" si="0"/>
        <v>103.31515565822183</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5700866.5499999998</v>
      </c>
      <c r="E7" s="249">
        <v>5889859.1500000004</v>
      </c>
      <c r="F7" s="63">
        <f t="shared" si="0"/>
        <v>103.31515565822183</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v>0</v>
      </c>
      <c r="F8" s="63" t="str">
        <f t="shared" si="0"/>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v>0</v>
      </c>
      <c r="F9" s="63" t="str">
        <f t="shared" si="0"/>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SUM(D11:D12)</f>
        <v>0</v>
      </c>
      <c r="E10" s="81">
        <f>SUM(E11:E12)</f>
        <v>0</v>
      </c>
      <c r="F10" s="63" t="str">
        <f t="shared" si="0"/>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v>0</v>
      </c>
      <c r="F11" s="63" t="str">
        <f t="shared" si="0"/>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v>0</v>
      </c>
      <c r="F12" s="63" t="str">
        <f t="shared" si="0"/>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SUM(D14:D16)</f>
        <v>0</v>
      </c>
      <c r="E13" s="81">
        <f>SUM(E14:E16)</f>
        <v>0</v>
      </c>
      <c r="F13" s="63" t="str">
        <f t="shared" si="0"/>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v>0</v>
      </c>
      <c r="F14" s="63" t="str">
        <f t="shared" si="0"/>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v>0</v>
      </c>
      <c r="F15" s="63" t="str">
        <f t="shared" si="0"/>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v>0</v>
      </c>
      <c r="F16" s="63" t="str">
        <f t="shared" si="0"/>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v>0</v>
      </c>
      <c r="F17" s="63" t="str">
        <f t="shared" si="0"/>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v>0</v>
      </c>
      <c r="F18" s="63" t="str">
        <f t="shared" si="0"/>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v>0</v>
      </c>
      <c r="F19" s="63" t="str">
        <f t="shared" si="0"/>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v>0</v>
      </c>
      <c r="F20" s="63" t="str">
        <f t="shared" si="0"/>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v>0</v>
      </c>
      <c r="F21" s="63" t="str">
        <f t="shared" si="0"/>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SUM(D23:D27)</f>
        <v>2448.84</v>
      </c>
      <c r="E22" s="81">
        <f>SUM(E23:E27)</f>
        <v>6071.9</v>
      </c>
      <c r="F22" s="63">
        <f t="shared" si="0"/>
        <v>247.95004981950638</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v>0</v>
      </c>
      <c r="F23" s="63" t="str">
        <f t="shared" si="0"/>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2448.84</v>
      </c>
      <c r="E24" s="249">
        <v>6071.9</v>
      </c>
      <c r="F24" s="63">
        <f t="shared" si="0"/>
        <v>247.95004981950638</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v>0</v>
      </c>
      <c r="F25" s="63" t="str">
        <f t="shared" si="0"/>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v>0</v>
      </c>
      <c r="F26" s="63" t="str">
        <f t="shared" si="0"/>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v>0</v>
      </c>
      <c r="F27" s="63" t="str">
        <f t="shared" si="0"/>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SUM(D29:D34)</f>
        <v>956434.15</v>
      </c>
      <c r="E28" s="81">
        <f>SUM(E29:E34)</f>
        <v>1096577.73</v>
      </c>
      <c r="F28" s="63">
        <f t="shared" si="0"/>
        <v>114.65271602859433</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v>0</v>
      </c>
      <c r="F29" s="63" t="str">
        <f t="shared" si="0"/>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956434.15</v>
      </c>
      <c r="E30" s="249">
        <v>1096577.73</v>
      </c>
      <c r="F30" s="63">
        <f t="shared" si="0"/>
        <v>114.65271602859433</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v>0</v>
      </c>
      <c r="F31" s="63" t="str">
        <f t="shared" si="0"/>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v>0</v>
      </c>
      <c r="F32" s="63" t="str">
        <f t="shared" si="0"/>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v>0</v>
      </c>
      <c r="F33" s="63" t="str">
        <f t="shared" si="0"/>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v>0</v>
      </c>
      <c r="F34" s="63" t="str">
        <f t="shared" si="0"/>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D36+D39+D43+D50+D54+D60+D61+D66+D74</f>
        <v>2337053</v>
      </c>
      <c r="E35" s="81">
        <f>E36+E39+E43+E50+E54+E60+E61+E66+E74</f>
        <v>3388983.48</v>
      </c>
      <c r="F35" s="63">
        <f t="shared" si="0"/>
        <v>145.01098092341081</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SUM(D37:D38)</f>
        <v>389245.25</v>
      </c>
      <c r="E36" s="81">
        <f>SUM(E37:E38)</f>
        <v>387560.77</v>
      </c>
      <c r="F36" s="63">
        <f t="shared" si="0"/>
        <v>99.567244558539898</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389245.25</v>
      </c>
      <c r="E37" s="249">
        <v>387560.77</v>
      </c>
      <c r="F37" s="63">
        <f t="shared" si="0"/>
        <v>99.567244558539898</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v>0</v>
      </c>
      <c r="F38" s="63" t="str">
        <f t="shared" si="0"/>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SUM(D40:D42)</f>
        <v>148088.17000000001</v>
      </c>
      <c r="E39" s="81">
        <f>SUM(E40:E42)</f>
        <v>169855.27</v>
      </c>
      <c r="F39" s="63">
        <f t="shared" si="0"/>
        <v>114.69874332298116</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148088.17000000001</v>
      </c>
      <c r="E40" s="249">
        <v>169855.27</v>
      </c>
      <c r="F40" s="63">
        <f t="shared" si="0"/>
        <v>114.69874332298116</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v>0</v>
      </c>
      <c r="F41" s="63" t="str">
        <f t="shared" si="0"/>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v>0</v>
      </c>
      <c r="F42" s="63" t="str">
        <f t="shared" si="0"/>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SUM(D44:D49)</f>
        <v>0</v>
      </c>
      <c r="E43" s="81">
        <f>SUM(E44:E49)</f>
        <v>0</v>
      </c>
      <c r="F43" s="63" t="str">
        <f t="shared" si="0"/>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v>0</v>
      </c>
      <c r="F44" s="63" t="str">
        <f t="shared" si="0"/>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v>0</v>
      </c>
      <c r="F45" s="63" t="str">
        <f t="shared" si="0"/>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v>0</v>
      </c>
      <c r="F46" s="63" t="str">
        <f t="shared" si="0"/>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v>0</v>
      </c>
      <c r="F47" s="63" t="str">
        <f t="shared" si="0"/>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v>0</v>
      </c>
      <c r="F48" s="63" t="str">
        <f t="shared" si="0"/>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v>0</v>
      </c>
      <c r="F49" s="63" t="str">
        <f t="shared" si="0"/>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SUM(D51:D53)</f>
        <v>0</v>
      </c>
      <c r="E50" s="81">
        <f>SUM(E51:E53)</f>
        <v>0</v>
      </c>
      <c r="F50" s="63" t="str">
        <f t="shared" si="0"/>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v>0</v>
      </c>
      <c r="F51" s="63" t="str">
        <f t="shared" si="0"/>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v>0</v>
      </c>
      <c r="F52" s="63" t="str">
        <f t="shared" si="0"/>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v>0</v>
      </c>
      <c r="F53" s="63" t="str">
        <f t="shared" si="0"/>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SUM(D55:D59)</f>
        <v>1527886.57</v>
      </c>
      <c r="E54" s="81">
        <f>SUM(E55:E59)</f>
        <v>1551616.73</v>
      </c>
      <c r="F54" s="63">
        <f t="shared" si="0"/>
        <v>101.55313623837927</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1527886.57</v>
      </c>
      <c r="E55" s="249">
        <v>1464594.18</v>
      </c>
      <c r="F55" s="63">
        <f t="shared" si="0"/>
        <v>95.857520365533418</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v>1990.86</v>
      </c>
      <c r="F56" s="63" t="str">
        <f t="shared" si="0"/>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v>0</v>
      </c>
      <c r="F57" s="63" t="str">
        <f t="shared" si="0"/>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v>0</v>
      </c>
      <c r="F58" s="63" t="str">
        <f t="shared" si="0"/>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v>85031.69</v>
      </c>
      <c r="F59" s="63" t="str">
        <f t="shared" si="0"/>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v>0</v>
      </c>
      <c r="F60" s="63" t="str">
        <f t="shared" si="0"/>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SUM(D62:D65)</f>
        <v>271833.01</v>
      </c>
      <c r="E61" s="81">
        <f>SUM(E62:E65)</f>
        <v>1279950.71</v>
      </c>
      <c r="F61" s="63">
        <f t="shared" si="0"/>
        <v>470.85919035366601</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v>0</v>
      </c>
      <c r="F62" s="63" t="str">
        <f t="shared" si="0"/>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v>0</v>
      </c>
      <c r="F63" s="63" t="str">
        <f t="shared" si="0"/>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271833.01</v>
      </c>
      <c r="E64" s="249">
        <v>462534.54</v>
      </c>
      <c r="F64" s="63">
        <f t="shared" si="0"/>
        <v>170.15392648597017</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v>817416.17</v>
      </c>
      <c r="F65" s="63" t="str">
        <f t="shared" si="0"/>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SUM(D67:D73)</f>
        <v>0</v>
      </c>
      <c r="E66" s="81">
        <f>SUM(E67:E73)</f>
        <v>0</v>
      </c>
      <c r="F66" s="63" t="str">
        <f t="shared" si="0"/>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v>0</v>
      </c>
      <c r="F67" s="63" t="str">
        <f t="shared" si="0"/>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v>0</v>
      </c>
      <c r="F68" s="63" t="str">
        <f t="shared" si="0"/>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v>0</v>
      </c>
      <c r="F69" s="63" t="str">
        <f t="shared" si="0"/>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v>0</v>
      </c>
      <c r="F70" s="63" t="str">
        <f t="shared" si="0"/>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v>0</v>
      </c>
      <c r="F71" s="63" t="str">
        <f t="shared" si="0"/>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v>0</v>
      </c>
      <c r="F72" s="63" t="str">
        <f t="shared" si="0"/>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v>0</v>
      </c>
      <c r="F73" s="63" t="str">
        <f t="shared" si="0"/>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0</v>
      </c>
      <c r="E74" s="249">
        <v>0</v>
      </c>
      <c r="F74" s="63" t="str">
        <f t="shared" si="0"/>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SUM(D76:D81)</f>
        <v>356198.70999999996</v>
      </c>
      <c r="E75" s="81">
        <f>SUM(E76:E81)</f>
        <v>815062.72</v>
      </c>
      <c r="F75" s="63">
        <f t="shared" si="0"/>
        <v>228.82247945255054</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99360.04</v>
      </c>
      <c r="E76" s="249">
        <v>84254.7</v>
      </c>
      <c r="F76" s="63">
        <f t="shared" si="0"/>
        <v>84.797369244215275</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158480.94</v>
      </c>
      <c r="E77" s="249">
        <v>99466.12</v>
      </c>
      <c r="F77" s="63">
        <f t="shared" si="0"/>
        <v>62.76219714496898</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98357.73</v>
      </c>
      <c r="E78" s="249">
        <v>631341.9</v>
      </c>
      <c r="F78" s="63">
        <f t="shared" si="0"/>
        <v>641.88335782047841</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0</v>
      </c>
      <c r="E79" s="249">
        <v>0</v>
      </c>
      <c r="F79" s="63" t="str">
        <f t="shared" si="0"/>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v>0</v>
      </c>
      <c r="F80" s="63" t="str">
        <f t="shared" si="0"/>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0</v>
      </c>
      <c r="E81" s="249">
        <v>0</v>
      </c>
      <c r="F81" s="63" t="str">
        <f t="shared" si="0"/>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SUM(D83:D88)</f>
        <v>935778.88</v>
      </c>
      <c r="E82" s="81">
        <f>SUM(E83:E88)</f>
        <v>443176.54</v>
      </c>
      <c r="F82" s="63">
        <f t="shared" si="0"/>
        <v>47.359109023704399</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13149.35</v>
      </c>
      <c r="E83" s="249">
        <v>0</v>
      </c>
      <c r="F83" s="63">
        <f t="shared" si="0"/>
        <v>0</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200298.12</v>
      </c>
      <c r="E84" s="249">
        <v>328011.42</v>
      </c>
      <c r="F84" s="63">
        <f t="shared" si="0"/>
        <v>163.7616069486823</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0</v>
      </c>
      <c r="E85" s="249">
        <v>0</v>
      </c>
      <c r="F85" s="63" t="str">
        <f t="shared" si="0"/>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722331.41</v>
      </c>
      <c r="E86" s="249">
        <v>115165.12</v>
      </c>
      <c r="F86" s="63">
        <f t="shared" si="0"/>
        <v>15.943529300491029</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v>0</v>
      </c>
      <c r="F87" s="63" t="str">
        <f t="shared" si="0"/>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v>0</v>
      </c>
      <c r="F88" s="63" t="str">
        <f t="shared" si="0"/>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D90+D94+D99+D104+D105+D106</f>
        <v>13687.04</v>
      </c>
      <c r="E89" s="81">
        <f>E90+E94+E99+E104+E105+E106</f>
        <v>21998.799999999999</v>
      </c>
      <c r="F89" s="63">
        <f t="shared" si="0"/>
        <v>160.72722809314504</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SUM(D91:D93)</f>
        <v>13272.28</v>
      </c>
      <c r="E90" s="81">
        <f>SUM(E91:E93)</f>
        <v>0</v>
      </c>
      <c r="F90" s="63">
        <f t="shared" si="0"/>
        <v>0</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v>0</v>
      </c>
      <c r="F91" s="63" t="str">
        <f t="shared" si="0"/>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13272.28</v>
      </c>
      <c r="E92" s="249">
        <v>0</v>
      </c>
      <c r="F92" s="63">
        <f t="shared" si="0"/>
        <v>0</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v>0</v>
      </c>
      <c r="F93" s="63" t="str">
        <f t="shared" si="0"/>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SUM(D95:D98)</f>
        <v>0</v>
      </c>
      <c r="E94" s="81">
        <f>SUM(E95:E98)</f>
        <v>0</v>
      </c>
      <c r="F94" s="63" t="str">
        <f t="shared" si="0"/>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v>0</v>
      </c>
      <c r="F95" s="63" t="str">
        <f t="shared" si="0"/>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v>0</v>
      </c>
      <c r="F96" s="63" t="str">
        <f t="shared" si="0"/>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v>0</v>
      </c>
      <c r="F97" s="63" t="str">
        <f t="shared" si="0"/>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v>0</v>
      </c>
      <c r="F98" s="63" t="str">
        <f t="shared" si="0"/>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SUM(D100:D103)</f>
        <v>414.76</v>
      </c>
      <c r="E99" s="81">
        <f>SUM(E100:E103)</f>
        <v>0</v>
      </c>
      <c r="F99" s="63">
        <f t="shared" si="0"/>
        <v>0</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414.76</v>
      </c>
      <c r="E100" s="249">
        <v>0</v>
      </c>
      <c r="F100" s="63">
        <f t="shared" si="0"/>
        <v>0</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v>0</v>
      </c>
      <c r="F101" s="63" t="str">
        <f t="shared" si="0"/>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v>0</v>
      </c>
      <c r="F102" s="63" t="str">
        <f t="shared" si="0"/>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v>0</v>
      </c>
      <c r="F103" s="63" t="str">
        <f t="shared" si="0"/>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v>0</v>
      </c>
      <c r="F104" s="63" t="str">
        <f t="shared" si="0"/>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v>0</v>
      </c>
      <c r="F105" s="63" t="str">
        <f t="shared" si="0"/>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v>21998.799999999999</v>
      </c>
      <c r="F106" s="63" t="str">
        <f t="shared" si="0"/>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SUM(D108:D113)</f>
        <v>3867925.0599999996</v>
      </c>
      <c r="E107" s="81">
        <f>SUM(E108:E113)</f>
        <v>6014427.2999999998</v>
      </c>
      <c r="F107" s="63">
        <f t="shared" si="0"/>
        <v>155.4949283324533</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2135241.13</v>
      </c>
      <c r="E108" s="249">
        <v>3877231.13</v>
      </c>
      <c r="F108" s="63">
        <f t="shared" si="0"/>
        <v>181.58282338819504</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1569998.26</v>
      </c>
      <c r="E109" s="249">
        <v>1961662.2</v>
      </c>
      <c r="F109" s="63">
        <f t="shared" si="0"/>
        <v>124.94677541871926</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v>0</v>
      </c>
      <c r="F110" s="63" t="str">
        <f t="shared" si="0"/>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162685.67000000001</v>
      </c>
      <c r="E111" s="249">
        <v>175533.97</v>
      </c>
      <c r="F111" s="63">
        <f t="shared" si="0"/>
        <v>107.89762245193447</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v>0</v>
      </c>
      <c r="F112" s="63" t="str">
        <f t="shared" si="0"/>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v>0</v>
      </c>
      <c r="F113" s="63" t="str">
        <f t="shared" si="0"/>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D115+D118+D121+D122+SUM(D125:D128)</f>
        <v>15782010.779999999</v>
      </c>
      <c r="E114" s="81">
        <f>E115+E118+E121+E122+SUM(E125:E128)</f>
        <v>14517670.580000002</v>
      </c>
      <c r="F114" s="63">
        <f t="shared" si="0"/>
        <v>91.988725532983082</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SUM(D116:D117)</f>
        <v>11739264.609999999</v>
      </c>
      <c r="E115" s="81">
        <f>SUM(E116:E117)</f>
        <v>13044709.720000001</v>
      </c>
      <c r="F115" s="63">
        <f t="shared" si="0"/>
        <v>111.1203312419414</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2604057.88</v>
      </c>
      <c r="E116" s="249">
        <v>3068640.16</v>
      </c>
      <c r="F116" s="63">
        <f t="shared" si="0"/>
        <v>117.84070483103089</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9135206.7300000004</v>
      </c>
      <c r="E117" s="249">
        <v>9976069.5600000005</v>
      </c>
      <c r="F117" s="63">
        <f t="shared" si="0"/>
        <v>109.20463931307222</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SUM(D119:D120)</f>
        <v>511360.35</v>
      </c>
      <c r="E118" s="81">
        <f>SUM(E119:E120)</f>
        <v>139865.72</v>
      </c>
      <c r="F118" s="63">
        <f t="shared" si="0"/>
        <v>27.351694358000188</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132218.54</v>
      </c>
      <c r="E119" s="249">
        <v>111770.47</v>
      </c>
      <c r="F119" s="63">
        <f t="shared" si="0"/>
        <v>84.534642418529188</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379141.81</v>
      </c>
      <c r="E120" s="249">
        <v>28095.25</v>
      </c>
      <c r="F120" s="63">
        <f t="shared" si="0"/>
        <v>7.4102220485786043</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v>0</v>
      </c>
      <c r="F121" s="63" t="str">
        <f t="shared" si="0"/>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SUM(D123:D124)</f>
        <v>3171566.68</v>
      </c>
      <c r="E122" s="81">
        <f>SUM(E123:E124)</f>
        <v>984295.17999999993</v>
      </c>
      <c r="F122" s="63">
        <f t="shared" si="0"/>
        <v>31.034983000893423</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2938194.62</v>
      </c>
      <c r="E123" s="249">
        <v>730659.46</v>
      </c>
      <c r="F123" s="63">
        <f t="shared" si="0"/>
        <v>24.867633172645316</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233372.06</v>
      </c>
      <c r="E124" s="249">
        <v>253635.72</v>
      </c>
      <c r="F124" s="63">
        <f t="shared" si="0"/>
        <v>108.68298458692955</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12707.28</v>
      </c>
      <c r="E125" s="249">
        <v>0</v>
      </c>
      <c r="F125" s="63">
        <f t="shared" si="0"/>
        <v>0</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347111.86</v>
      </c>
      <c r="E126" s="249">
        <v>348799.96</v>
      </c>
      <c r="F126" s="63">
        <f t="shared" si="0"/>
        <v>100.4863273758494</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v>0</v>
      </c>
      <c r="F127" s="63" t="str">
        <f t="shared" si="0"/>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v>0</v>
      </c>
      <c r="F128" s="63" t="str">
        <f t="shared" si="0"/>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D130+D133+SUM(D134:D140)</f>
        <v>983130.07000000007</v>
      </c>
      <c r="E129" s="81">
        <f>E130+E133+SUM(E134:E140)</f>
        <v>1087061.51</v>
      </c>
      <c r="F129" s="63">
        <f t="shared" si="0"/>
        <v>110.57148419842351</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SUM(D131:D132)</f>
        <v>2893.36</v>
      </c>
      <c r="E130" s="81">
        <f>SUM(E131:E132)</f>
        <v>3411.86</v>
      </c>
      <c r="F130" s="63">
        <f t="shared" si="0"/>
        <v>117.92034174800233</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2893.36</v>
      </c>
      <c r="E131" s="249">
        <v>3411.86</v>
      </c>
      <c r="F131" s="63">
        <f t="shared" si="0"/>
        <v>117.92034174800233</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v>0</v>
      </c>
      <c r="F132" s="63" t="str">
        <f t="shared" si="0"/>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108509.65</v>
      </c>
      <c r="E133" s="249">
        <v>92816.46</v>
      </c>
      <c r="F133" s="63">
        <f t="shared" si="0"/>
        <v>85.537516709343379</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v>0</v>
      </c>
      <c r="F134" s="63" t="str">
        <f t="shared" si="0"/>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400898.52</v>
      </c>
      <c r="E135" s="249">
        <v>444962.41</v>
      </c>
      <c r="F135" s="63">
        <f t="shared" si="0"/>
        <v>110.99128278148794</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v>0</v>
      </c>
      <c r="F136" s="63" t="str">
        <f t="shared" si="0"/>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79896.149999999994</v>
      </c>
      <c r="E137" s="249">
        <v>82284.5</v>
      </c>
      <c r="F137" s="63">
        <f t="shared" si="0"/>
        <v>102.98931800843971</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376558.08000000002</v>
      </c>
      <c r="E138" s="249">
        <v>436034.09</v>
      </c>
      <c r="F138" s="63">
        <f t="shared" si="0"/>
        <v>115.79464448087265</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v>0</v>
      </c>
      <c r="F139" s="63" t="str">
        <f t="shared" si="0"/>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14374.31</v>
      </c>
      <c r="E140" s="249">
        <v>27552.19</v>
      </c>
      <c r="F140" s="63">
        <f t="shared" si="0"/>
        <v>191.67660917289246</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D5+D22+D28+D35+D75+D82+D89+D107+D114+D129</f>
        <v>30935533.079999998</v>
      </c>
      <c r="E141" s="106">
        <f>E5+E22+E28+E35+E75+E82+E89+E107+E114+E129</f>
        <v>33280889.710000005</v>
      </c>
      <c r="F141" s="82">
        <f t="shared" si="0"/>
        <v>107.58143272958918</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abSelected="1" topLeftCell="A4" workbookViewId="0">
      <selection activeCell="D37" sqref="D37"/>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D6+D22</f>
        <v>2934460.2499999995</v>
      </c>
      <c r="E5" s="107">
        <f>E6+E22</f>
        <v>189310.34000000003</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D7+D14</f>
        <v>1483.53</v>
      </c>
      <c r="E6" s="108">
        <f>E7+E14</f>
        <v>16193.34</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SUM(D8:D13)</f>
        <v>1483.53</v>
      </c>
      <c r="E7" s="108">
        <f>SUM(E8:E13)</f>
        <v>9901.35</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v>1333.53</v>
      </c>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v>150</v>
      </c>
      <c r="E9" s="250">
        <v>9901.35</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v>0</v>
      </c>
      <c r="E13" s="250">
        <v>0</v>
      </c>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6291.99</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v>0</v>
      </c>
      <c r="E15" s="250">
        <v>0</v>
      </c>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v>0</v>
      </c>
      <c r="E20" s="250">
        <v>6291.99</v>
      </c>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D23+D30</f>
        <v>2932976.7199999997</v>
      </c>
      <c r="E22" s="108">
        <f>E23+E30</f>
        <v>173117.00000000003</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SUM(D24:D29)</f>
        <v>2932976.7199999997</v>
      </c>
      <c r="E23" s="108">
        <f>SUM(E24:E29)</f>
        <v>168879.90000000002</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v>72832.960000000006</v>
      </c>
      <c r="E24" s="250">
        <v>85686.6</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v>2860143.76</v>
      </c>
      <c r="E25" s="250">
        <v>83193.3</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4237.1000000000004</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v>0</v>
      </c>
      <c r="E31" s="250">
        <v>0</v>
      </c>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v>0</v>
      </c>
      <c r="E36" s="250">
        <v>4237.1000000000004</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SUM(D40:D43)</f>
        <v>0</v>
      </c>
      <c r="E39" s="108">
        <f>SUM(E40:E43)</f>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SUM(D45:D48)</f>
        <v>0</v>
      </c>
      <c r="E44" s="108">
        <f>SUM(E45:E48)</f>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82" workbookViewId="0">
      <selection activeCell="D103" sqref="D103"/>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2218126.0699999998</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37946772.609999999</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50965.75</v>
      </c>
      <c r="E7" s="37"/>
      <c r="F7" s="37"/>
      <c r="G7" s="37"/>
      <c r="H7" s="37"/>
      <c r="I7" s="37"/>
      <c r="J7" s="37"/>
      <c r="K7" s="37"/>
      <c r="L7" s="37"/>
      <c r="M7" s="37"/>
      <c r="N7" s="37"/>
      <c r="O7" s="37"/>
      <c r="P7" s="37"/>
      <c r="Q7" s="37"/>
      <c r="R7" s="37"/>
      <c r="S7" s="37"/>
      <c r="T7" s="37"/>
      <c r="U7" s="37"/>
    </row>
    <row r="8" spans="1:24" ht="12.75" customHeight="1" x14ac:dyDescent="0.2">
      <c r="A8" s="114" t="s">
        <v>35</v>
      </c>
      <c r="B8" s="115" t="s">
        <v>2867</v>
      </c>
      <c r="C8" s="186" t="s">
        <v>2868</v>
      </c>
      <c r="D8" s="40">
        <f>SUM(D9:D16)</f>
        <v>33303347.840000004</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11804612.119999999</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8304201.8399999999</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78299.94</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693675.2</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1273198.19</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293221.17</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10856139.380000001</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4592459.0199999996</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37543257.769999996</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27745.35</v>
      </c>
      <c r="E25" s="37"/>
      <c r="F25" s="37"/>
      <c r="G25" s="37"/>
      <c r="H25" s="37"/>
      <c r="I25" s="37"/>
      <c r="J25" s="37"/>
      <c r="K25" s="37"/>
      <c r="L25" s="37"/>
      <c r="M25" s="37"/>
      <c r="N25" s="37"/>
      <c r="O25" s="37"/>
      <c r="P25" s="37"/>
      <c r="Q25" s="37"/>
      <c r="R25" s="37"/>
      <c r="S25" s="37"/>
      <c r="T25" s="37"/>
      <c r="U25" s="37"/>
    </row>
    <row r="26" spans="1:21" ht="12.75" customHeight="1" x14ac:dyDescent="0.2">
      <c r="A26" s="114" t="s">
        <v>35</v>
      </c>
      <c r="B26" s="115" t="s">
        <v>2898</v>
      </c>
      <c r="C26" s="186" t="s">
        <v>2899</v>
      </c>
      <c r="D26" s="40">
        <f>SUM(D27:D34)</f>
        <v>32989122.819999997</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11700323.85</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8000525.3499999996</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72718.11</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680644.97</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1361923.22</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294800.57</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10878186.75</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4504125.9800000004</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22263.62</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22263.62</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2621640.9100000039</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61070.67</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9318.7199999999993</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9318.7199999999993</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35</v>
      </c>
      <c r="B49" s="166" t="s">
        <v>2931</v>
      </c>
      <c r="C49" s="186" t="s">
        <v>2932</v>
      </c>
      <c r="D49" s="40">
        <f>D50+D55+D60+D65+D70+D75+D80+D85</f>
        <v>51751.95</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50321.939999999995</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49850.77</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471.17</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1430.01</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1430.01</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2560570.2400000002</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71836.25</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35</v>
      </c>
      <c r="B103" s="85" t="s">
        <v>2846</v>
      </c>
      <c r="C103" s="186" t="s">
        <v>2997</v>
      </c>
      <c r="D103" s="254">
        <v>2374811.75</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92123.5</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21798.74</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14"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6</v>
      </c>
      <c r="G3" s="124">
        <f>IF(RefStr!C12&lt;&gt;"",INT(VALUE(MID(RefStr!C12,1,4))),0)</f>
        <v>2023</v>
      </c>
      <c r="H3" s="128">
        <f>IF(RefStr!C12&lt;&gt;"",INT(VALUE(MID(RefStr!C12,6,2))),0)</f>
        <v>12</v>
      </c>
      <c r="I3" s="129">
        <f>RefStr!C10*1</f>
        <v>23</v>
      </c>
      <c r="J3" s="130" t="str">
        <f>RefStr!H7</f>
        <v>DA</v>
      </c>
      <c r="K3" s="128" t="str">
        <f>RefStr!H9</f>
        <v>DA</v>
      </c>
      <c r="L3" s="128" t="str">
        <f>RefStr!H10</f>
        <v>DA</v>
      </c>
      <c r="M3" s="128" t="str">
        <f>RefStr!H8</f>
        <v>DA</v>
      </c>
      <c r="N3" s="128" t="str">
        <f>RefStr!H11</f>
        <v>DA</v>
      </c>
      <c r="O3" s="131">
        <f>RefStr!C6</f>
        <v>37429</v>
      </c>
      <c r="P3" s="71"/>
    </row>
    <row r="4" spans="1:16" ht="19.5" customHeight="1" x14ac:dyDescent="0.2">
      <c r="A4" s="370" t="s">
        <v>3006</v>
      </c>
      <c r="B4" s="371"/>
      <c r="C4" s="372"/>
      <c r="D4" s="123"/>
      <c r="E4" s="71">
        <f>SUM(E5:E13)</f>
        <v>0</v>
      </c>
      <c r="F4" s="71">
        <f>SUM(F5:F13)</f>
        <v>0</v>
      </c>
      <c r="G4" s="71"/>
      <c r="H4" s="71"/>
      <c r="I4" s="132" t="s">
        <v>3007</v>
      </c>
      <c r="J4" s="132" t="s">
        <v>3008</v>
      </c>
      <c r="K4" s="132" t="s">
        <v>3009</v>
      </c>
      <c r="L4" s="71"/>
      <c r="M4" s="71"/>
      <c r="N4" s="71"/>
      <c r="O4" s="71"/>
      <c r="P4" s="71"/>
    </row>
    <row r="5" spans="1:16" ht="63.75" customHeight="1" x14ac:dyDescent="0.2">
      <c r="A5" s="133">
        <v>1</v>
      </c>
      <c r="B5" s="134" t="str">
        <f t="shared" ref="B5:B13" si="0">IF(E5=1,"Pogreška",IF(F5=1,"Provjera","O.K."))</f>
        <v>O.K.</v>
      </c>
      <c r="C5" s="135" t="s">
        <v>3010</v>
      </c>
      <c r="D5" s="123"/>
      <c r="E5" s="71">
        <f t="shared" ref="E5:E13" si="1">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0"/>
        <v>O.K.</v>
      </c>
      <c r="C6" s="135" t="s">
        <v>3011</v>
      </c>
      <c r="D6" s="123"/>
      <c r="E6" s="71">
        <f t="shared" si="1"/>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0"/>
        <v>O.K.</v>
      </c>
      <c r="C7" s="135" t="s">
        <v>3012</v>
      </c>
      <c r="D7" s="123"/>
      <c r="E7" s="71">
        <f t="shared" si="1"/>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0"/>
        <v>O.K.</v>
      </c>
      <c r="C8" s="135" t="s">
        <v>3013</v>
      </c>
      <c r="D8" s="123"/>
      <c r="E8" s="71">
        <f t="shared" si="1"/>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0"/>
        <v>O.K.</v>
      </c>
      <c r="C9" s="135" t="s">
        <v>3014</v>
      </c>
      <c r="D9" s="123"/>
      <c r="E9" s="71">
        <f t="shared" si="1"/>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0"/>
        <v>O.K.</v>
      </c>
      <c r="C10" s="135" t="s">
        <v>3015</v>
      </c>
      <c r="D10" s="123"/>
      <c r="E10" s="71">
        <f t="shared" si="1"/>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0"/>
        <v>O.K.</v>
      </c>
      <c r="C11" s="135" t="s">
        <v>3016</v>
      </c>
      <c r="D11" s="123"/>
      <c r="E11" s="71">
        <f t="shared" si="1"/>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0"/>
        <v>O.K.</v>
      </c>
      <c r="C12" s="135" t="s">
        <v>3017</v>
      </c>
      <c r="D12" s="123"/>
      <c r="E12" s="71">
        <f t="shared" si="1"/>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0"/>
        <v>O.K.</v>
      </c>
      <c r="C13" s="135" t="s">
        <v>3018</v>
      </c>
      <c r="D13" s="123"/>
      <c r="E13" s="71">
        <f t="shared" si="1"/>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1</v>
      </c>
      <c r="G14" s="71"/>
      <c r="H14" s="71"/>
      <c r="I14" s="71"/>
      <c r="J14" s="71"/>
      <c r="K14" s="71"/>
      <c r="L14" s="71"/>
      <c r="M14" s="71"/>
      <c r="N14" s="71"/>
      <c r="O14" s="71"/>
      <c r="P14" s="71"/>
    </row>
    <row r="15" spans="1:16" ht="57" customHeight="1" x14ac:dyDescent="0.2">
      <c r="A15" s="133">
        <v>1</v>
      </c>
      <c r="B15" s="134" t="str">
        <f>IF(E15=1,"Pogreška",IF(F15=1,"Provjera","O.K."))</f>
        <v>O.K.</v>
      </c>
      <c r="C15" s="116" t="s">
        <v>3020</v>
      </c>
      <c r="D15" s="123"/>
      <c r="E15" s="71">
        <f>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IF(E16=1,"Pogreška",IF(F16=1,"Provjera","O.K."))</f>
        <v>Provjera</v>
      </c>
      <c r="C16" s="116" t="s">
        <v>3021</v>
      </c>
      <c r="D16" s="123"/>
      <c r="E16" s="71">
        <f>MAX(G16:K16)</f>
        <v>0</v>
      </c>
      <c r="F16" s="71">
        <f>MAX(L16:O16)</f>
        <v>1</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1</v>
      </c>
      <c r="M16" s="124">
        <f>IF(AND(H3=12,J3="DA",M3="DA",OR(I3=12,I3=13,I3=23),ABS(BILANCA!E69-'PR-RAS'!E652)&gt;0.001),1,0)</f>
        <v>0</v>
      </c>
      <c r="N16" s="71"/>
      <c r="O16" s="71"/>
      <c r="P16" s="71"/>
    </row>
    <row r="17" spans="1:16" ht="48.75" customHeight="1" x14ac:dyDescent="0.2">
      <c r="A17" s="133">
        <v>3</v>
      </c>
      <c r="B17" s="134" t="str">
        <f>IF(E17=1,"Pogreška",IF(F17=1,"Provjera","O.K."))</f>
        <v>O.K.</v>
      </c>
      <c r="C17" s="116" t="s">
        <v>3022</v>
      </c>
      <c r="D17" s="123"/>
      <c r="E17" s="71">
        <f>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IF(E18=1,"Pogreška",IF(F18=1,"Provjera","O.K."))</f>
        <v>O.K.</v>
      </c>
      <c r="C18" s="116" t="s">
        <v>3023</v>
      </c>
      <c r="D18" s="123"/>
      <c r="E18" s="71">
        <f>MAX(G18:L18)</f>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5</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2">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3">IF(E22=1,"Pogreška",IF(F22=1,"Provjera","O.K."))</f>
        <v>O.K.</v>
      </c>
      <c r="C22" s="117" t="s">
        <v>3027</v>
      </c>
      <c r="D22" s="123"/>
      <c r="E22" s="71">
        <f t="shared" si="2"/>
        <v>0</v>
      </c>
      <c r="F22" s="71">
        <f t="shared" ref="F22:F85" si="4">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3"/>
        <v>O.K.</v>
      </c>
      <c r="C23" s="117" t="s">
        <v>3028</v>
      </c>
      <c r="D23" s="123"/>
      <c r="E23" s="71">
        <f t="shared" si="2"/>
        <v>0</v>
      </c>
      <c r="F23" s="71">
        <f t="shared" si="4"/>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3"/>
        <v>O.K.</v>
      </c>
      <c r="C24" s="117" t="s">
        <v>3029</v>
      </c>
      <c r="D24" s="123"/>
      <c r="E24" s="71">
        <f t="shared" si="2"/>
        <v>0</v>
      </c>
      <c r="F24" s="71">
        <f t="shared" si="4"/>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3"/>
        <v>O.K.</v>
      </c>
      <c r="C25" s="117" t="s">
        <v>3030</v>
      </c>
      <c r="D25" s="123"/>
      <c r="E25" s="71">
        <f t="shared" si="2"/>
        <v>0</v>
      </c>
      <c r="F25" s="71">
        <f t="shared" si="4"/>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3"/>
        <v>O.K.</v>
      </c>
      <c r="C26" s="117" t="s">
        <v>3031</v>
      </c>
      <c r="D26" s="123"/>
      <c r="E26" s="71">
        <f t="shared" si="2"/>
        <v>0</v>
      </c>
      <c r="F26" s="71">
        <f t="shared" si="4"/>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3"/>
        <v>O.K.</v>
      </c>
      <c r="C27" s="117" t="s">
        <v>3032</v>
      </c>
      <c r="D27" s="123"/>
      <c r="E27" s="71">
        <f t="shared" si="2"/>
        <v>0</v>
      </c>
      <c r="F27" s="71">
        <f t="shared" si="4"/>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3"/>
        <v>O.K.</v>
      </c>
      <c r="C28" s="117" t="s">
        <v>3033</v>
      </c>
      <c r="D28" s="123"/>
      <c r="E28" s="71">
        <f t="shared" si="2"/>
        <v>0</v>
      </c>
      <c r="F28" s="71">
        <f t="shared" si="4"/>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3"/>
        <v>O.K.</v>
      </c>
      <c r="C29" s="117" t="s">
        <v>3034</v>
      </c>
      <c r="D29" s="123"/>
      <c r="E29" s="71">
        <f t="shared" si="2"/>
        <v>0</v>
      </c>
      <c r="F29" s="71">
        <f t="shared" si="4"/>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3"/>
        <v>O.K.</v>
      </c>
      <c r="C30" s="117" t="s">
        <v>3035</v>
      </c>
      <c r="D30" s="123"/>
      <c r="E30" s="71">
        <f t="shared" si="2"/>
        <v>0</v>
      </c>
      <c r="F30" s="71">
        <f t="shared" si="4"/>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3"/>
        <v>O.K.</v>
      </c>
      <c r="C31" s="117" t="s">
        <v>3036</v>
      </c>
      <c r="D31" s="123"/>
      <c r="E31" s="71">
        <f t="shared" si="2"/>
        <v>0</v>
      </c>
      <c r="F31" s="71">
        <f t="shared" si="4"/>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3"/>
        <v>O.K.</v>
      </c>
      <c r="C32" s="117" t="s">
        <v>3037</v>
      </c>
      <c r="D32" s="123"/>
      <c r="E32" s="71">
        <f t="shared" si="2"/>
        <v>0</v>
      </c>
      <c r="F32" s="71">
        <f t="shared" si="4"/>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3"/>
        <v>O.K.</v>
      </c>
      <c r="C33" s="117" t="s">
        <v>3038</v>
      </c>
      <c r="D33" s="123"/>
      <c r="E33" s="71">
        <f t="shared" si="2"/>
        <v>0</v>
      </c>
      <c r="F33" s="71">
        <f t="shared" si="4"/>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5">IF(E34=1,"Pogreška",IF(F34=1,"Provjera","O.K."))</f>
        <v>O.K.</v>
      </c>
      <c r="C34" s="117" t="s">
        <v>3039</v>
      </c>
      <c r="D34" s="123"/>
      <c r="E34" s="71">
        <f t="shared" si="2"/>
        <v>0</v>
      </c>
      <c r="F34" s="71">
        <f t="shared" si="4"/>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5"/>
        <v>O.K.</v>
      </c>
      <c r="C35" s="117" t="s">
        <v>3040</v>
      </c>
      <c r="D35" s="123"/>
      <c r="E35" s="71">
        <f t="shared" si="2"/>
        <v>0</v>
      </c>
      <c r="F35" s="71">
        <f t="shared" si="4"/>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5"/>
        <v>O.K.</v>
      </c>
      <c r="C36" s="117" t="s">
        <v>3041</v>
      </c>
      <c r="D36" s="123"/>
      <c r="E36" s="71">
        <f t="shared" si="2"/>
        <v>0</v>
      </c>
      <c r="F36" s="71">
        <f t="shared" si="4"/>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5"/>
        <v>O.K.</v>
      </c>
      <c r="C37" s="117" t="s">
        <v>3042</v>
      </c>
      <c r="D37" s="123"/>
      <c r="E37" s="71">
        <f t="shared" si="2"/>
        <v>0</v>
      </c>
      <c r="F37" s="71">
        <f t="shared" si="4"/>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5"/>
        <v>O.K.</v>
      </c>
      <c r="C38" s="117" t="s">
        <v>3043</v>
      </c>
      <c r="D38" s="123"/>
      <c r="E38" s="71">
        <f t="shared" si="2"/>
        <v>0</v>
      </c>
      <c r="F38" s="71">
        <f t="shared" si="4"/>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5"/>
        <v>O.K.</v>
      </c>
      <c r="C39" s="117" t="s">
        <v>3044</v>
      </c>
      <c r="D39" s="123"/>
      <c r="E39" s="71">
        <f t="shared" si="2"/>
        <v>0</v>
      </c>
      <c r="F39" s="71">
        <f t="shared" si="4"/>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6">IF(E40=1,"Pogreška",IF(F40=1,"Provjera","O.K."))</f>
        <v>O.K.</v>
      </c>
      <c r="C40" s="117" t="s">
        <v>3045</v>
      </c>
      <c r="D40" s="123"/>
      <c r="E40" s="71">
        <f t="shared" si="2"/>
        <v>0</v>
      </c>
      <c r="F40" s="71">
        <f t="shared" si="4"/>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6"/>
        <v>O.K.</v>
      </c>
      <c r="C41" s="117" t="s">
        <v>3046</v>
      </c>
      <c r="D41" s="123"/>
      <c r="E41" s="71">
        <f t="shared" si="2"/>
        <v>0</v>
      </c>
      <c r="F41" s="71">
        <f t="shared" si="4"/>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6"/>
        <v>O.K.</v>
      </c>
      <c r="C42" s="117" t="s">
        <v>3047</v>
      </c>
      <c r="D42" s="123"/>
      <c r="E42" s="71">
        <f t="shared" si="2"/>
        <v>0</v>
      </c>
      <c r="F42" s="71">
        <f t="shared" si="4"/>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6"/>
        <v>O.K.</v>
      </c>
      <c r="C43" s="117" t="s">
        <v>3048</v>
      </c>
      <c r="D43" s="123"/>
      <c r="E43" s="71">
        <f t="shared" si="2"/>
        <v>0</v>
      </c>
      <c r="F43" s="71">
        <f t="shared" si="4"/>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6"/>
        <v>O.K.</v>
      </c>
      <c r="C44" s="117" t="s">
        <v>3049</v>
      </c>
      <c r="D44" s="123"/>
      <c r="E44" s="71">
        <f t="shared" si="2"/>
        <v>0</v>
      </c>
      <c r="F44" s="71">
        <f t="shared" si="4"/>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6"/>
        <v>O.K.</v>
      </c>
      <c r="C45" s="117" t="s">
        <v>3050</v>
      </c>
      <c r="D45" s="123"/>
      <c r="E45" s="71">
        <f t="shared" si="2"/>
        <v>0</v>
      </c>
      <c r="F45" s="71">
        <f t="shared" si="4"/>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6"/>
        <v>O.K.</v>
      </c>
      <c r="C46" s="117" t="s">
        <v>3051</v>
      </c>
      <c r="D46" s="123"/>
      <c r="E46" s="71">
        <f t="shared" si="2"/>
        <v>0</v>
      </c>
      <c r="F46" s="71">
        <f t="shared" si="4"/>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6"/>
        <v>O.K.</v>
      </c>
      <c r="C47" s="117" t="s">
        <v>3052</v>
      </c>
      <c r="D47" s="123"/>
      <c r="E47" s="71">
        <f t="shared" si="2"/>
        <v>0</v>
      </c>
      <c r="F47" s="71">
        <f t="shared" si="4"/>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6"/>
        <v>O.K.</v>
      </c>
      <c r="C48" s="117" t="s">
        <v>3053</v>
      </c>
      <c r="D48" s="123"/>
      <c r="E48" s="71">
        <f t="shared" si="2"/>
        <v>0</v>
      </c>
      <c r="F48" s="71">
        <f t="shared" si="4"/>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6"/>
        <v>O.K.</v>
      </c>
      <c r="C49" s="117" t="s">
        <v>3054</v>
      </c>
      <c r="D49" s="123"/>
      <c r="E49" s="71">
        <f t="shared" si="2"/>
        <v>0</v>
      </c>
      <c r="F49" s="71">
        <f t="shared" si="4"/>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6"/>
        <v>O.K.</v>
      </c>
      <c r="C50" s="117" t="s">
        <v>3055</v>
      </c>
      <c r="D50" s="123"/>
      <c r="E50" s="71">
        <f t="shared" si="2"/>
        <v>0</v>
      </c>
      <c r="F50" s="71">
        <f t="shared" si="4"/>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6"/>
        <v>O.K.</v>
      </c>
      <c r="C51" s="117" t="s">
        <v>3056</v>
      </c>
      <c r="D51" s="123"/>
      <c r="E51" s="71">
        <f t="shared" si="2"/>
        <v>0</v>
      </c>
      <c r="F51" s="71">
        <f t="shared" si="4"/>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6"/>
        <v>O.K.</v>
      </c>
      <c r="C52" s="117" t="s">
        <v>3057</v>
      </c>
      <c r="D52" s="123"/>
      <c r="E52" s="71">
        <f t="shared" si="2"/>
        <v>0</v>
      </c>
      <c r="F52" s="71">
        <f t="shared" si="4"/>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6"/>
        <v>O.K.</v>
      </c>
      <c r="C53" s="117" t="s">
        <v>3058</v>
      </c>
      <c r="D53" s="123"/>
      <c r="E53" s="71">
        <f t="shared" si="2"/>
        <v>0</v>
      </c>
      <c r="F53" s="71">
        <f t="shared" si="4"/>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6"/>
        <v>O.K.</v>
      </c>
      <c r="C54" s="117" t="s">
        <v>3059</v>
      </c>
      <c r="D54" s="123"/>
      <c r="E54" s="71">
        <f t="shared" si="2"/>
        <v>0</v>
      </c>
      <c r="F54" s="71">
        <f t="shared" si="4"/>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6"/>
        <v>O.K.</v>
      </c>
      <c r="C55" s="117" t="s">
        <v>3060</v>
      </c>
      <c r="D55" s="123"/>
      <c r="E55" s="71">
        <f t="shared" si="2"/>
        <v>0</v>
      </c>
      <c r="F55" s="71">
        <f t="shared" si="4"/>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6"/>
        <v>O.K.</v>
      </c>
      <c r="C56" s="117" t="s">
        <v>3061</v>
      </c>
      <c r="D56" s="123"/>
      <c r="E56" s="71">
        <f t="shared" si="2"/>
        <v>0</v>
      </c>
      <c r="F56" s="71">
        <f t="shared" si="4"/>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6"/>
        <v>O.K.</v>
      </c>
      <c r="C57" s="117" t="s">
        <v>3062</v>
      </c>
      <c r="D57" s="123"/>
      <c r="E57" s="71">
        <f t="shared" si="2"/>
        <v>0</v>
      </c>
      <c r="F57" s="71">
        <f t="shared" si="4"/>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6"/>
        <v>O.K.</v>
      </c>
      <c r="C58" s="117" t="s">
        <v>3063</v>
      </c>
      <c r="D58" s="123"/>
      <c r="E58" s="71">
        <f t="shared" si="2"/>
        <v>0</v>
      </c>
      <c r="F58" s="71">
        <f t="shared" si="4"/>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6"/>
        <v>O.K.</v>
      </c>
      <c r="C59" s="117" t="s">
        <v>3064</v>
      </c>
      <c r="D59" s="123"/>
      <c r="E59" s="71">
        <f t="shared" si="2"/>
        <v>0</v>
      </c>
      <c r="F59" s="71">
        <f t="shared" si="4"/>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6"/>
        <v>O.K.</v>
      </c>
      <c r="C60" s="117" t="s">
        <v>3065</v>
      </c>
      <c r="D60" s="123"/>
      <c r="E60" s="71">
        <f t="shared" si="2"/>
        <v>0</v>
      </c>
      <c r="F60" s="71">
        <f t="shared" si="4"/>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6"/>
        <v>O.K.</v>
      </c>
      <c r="C61" s="117" t="s">
        <v>3066</v>
      </c>
      <c r="D61" s="123"/>
      <c r="E61" s="71">
        <f t="shared" si="2"/>
        <v>0</v>
      </c>
      <c r="F61" s="71">
        <f t="shared" si="4"/>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6"/>
        <v>O.K.</v>
      </c>
      <c r="C62" s="117" t="s">
        <v>3067</v>
      </c>
      <c r="D62" s="123"/>
      <c r="E62" s="71">
        <f t="shared" si="2"/>
        <v>0</v>
      </c>
      <c r="F62" s="71">
        <f t="shared" si="4"/>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6"/>
        <v>O.K.</v>
      </c>
      <c r="C63" s="117" t="s">
        <v>3068</v>
      </c>
      <c r="D63" s="123"/>
      <c r="E63" s="71">
        <f t="shared" si="2"/>
        <v>0</v>
      </c>
      <c r="F63" s="71">
        <f t="shared" si="4"/>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6"/>
        <v>O.K.</v>
      </c>
      <c r="C64" s="117" t="s">
        <v>3069</v>
      </c>
      <c r="D64" s="123"/>
      <c r="E64" s="71">
        <f t="shared" si="2"/>
        <v>0</v>
      </c>
      <c r="F64" s="71">
        <f t="shared" si="4"/>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6"/>
        <v>O.K.</v>
      </c>
      <c r="C65" s="117" t="s">
        <v>3070</v>
      </c>
      <c r="D65" s="123"/>
      <c r="E65" s="71">
        <f t="shared" si="2"/>
        <v>0</v>
      </c>
      <c r="F65" s="71">
        <f t="shared" si="4"/>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6"/>
        <v>O.K.</v>
      </c>
      <c r="C66" s="117" t="s">
        <v>3071</v>
      </c>
      <c r="D66" s="123"/>
      <c r="E66" s="71">
        <f t="shared" si="2"/>
        <v>0</v>
      </c>
      <c r="F66" s="71">
        <f t="shared" si="4"/>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6"/>
        <v>O.K.</v>
      </c>
      <c r="C67" s="117" t="s">
        <v>3072</v>
      </c>
      <c r="D67" s="123"/>
      <c r="E67" s="71">
        <f t="shared" si="2"/>
        <v>0</v>
      </c>
      <c r="F67" s="71">
        <f t="shared" si="4"/>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6"/>
        <v>O.K.</v>
      </c>
      <c r="C68" s="117" t="s">
        <v>3073</v>
      </c>
      <c r="D68" s="123"/>
      <c r="E68" s="71">
        <f t="shared" si="2"/>
        <v>0</v>
      </c>
      <c r="F68" s="71">
        <f t="shared" si="4"/>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6"/>
        <v>O.K.</v>
      </c>
      <c r="C69" s="117" t="s">
        <v>3074</v>
      </c>
      <c r="D69" s="123"/>
      <c r="E69" s="71">
        <f t="shared" si="2"/>
        <v>0</v>
      </c>
      <c r="F69" s="71">
        <f t="shared" si="4"/>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6"/>
        <v>O.K.</v>
      </c>
      <c r="C70" s="117" t="s">
        <v>3075</v>
      </c>
      <c r="D70" s="123"/>
      <c r="E70" s="71">
        <f t="shared" si="2"/>
        <v>0</v>
      </c>
      <c r="F70" s="71">
        <f t="shared" si="4"/>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6"/>
        <v>O.K.</v>
      </c>
      <c r="C71" s="117" t="s">
        <v>3076</v>
      </c>
      <c r="D71" s="123"/>
      <c r="E71" s="71">
        <f t="shared" si="2"/>
        <v>0</v>
      </c>
      <c r="F71" s="71">
        <f t="shared" si="4"/>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6"/>
        <v>O.K.</v>
      </c>
      <c r="C72" s="117" t="s">
        <v>3077</v>
      </c>
      <c r="D72" s="123"/>
      <c r="E72" s="71">
        <f t="shared" si="2"/>
        <v>0</v>
      </c>
      <c r="F72" s="71">
        <f t="shared" si="4"/>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6"/>
        <v>O.K.</v>
      </c>
      <c r="C73" s="117" t="s">
        <v>3078</v>
      </c>
      <c r="D73" s="123"/>
      <c r="E73" s="71">
        <f t="shared" si="2"/>
        <v>0</v>
      </c>
      <c r="F73" s="71">
        <f t="shared" si="4"/>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6"/>
        <v>O.K.</v>
      </c>
      <c r="C74" s="117" t="s">
        <v>3079</v>
      </c>
      <c r="D74" s="123"/>
      <c r="E74" s="71">
        <f t="shared" si="2"/>
        <v>0</v>
      </c>
      <c r="F74" s="71">
        <f t="shared" si="4"/>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6"/>
        <v>O.K.</v>
      </c>
      <c r="C75" s="117" t="s">
        <v>3080</v>
      </c>
      <c r="D75" s="123"/>
      <c r="E75" s="71">
        <f t="shared" si="2"/>
        <v>0</v>
      </c>
      <c r="F75" s="71">
        <f t="shared" si="4"/>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6"/>
        <v>O.K.</v>
      </c>
      <c r="C76" s="120" t="s">
        <v>3081</v>
      </c>
      <c r="D76" s="123"/>
      <c r="E76" s="71">
        <f t="shared" si="2"/>
        <v>0</v>
      </c>
      <c r="F76" s="71">
        <f t="shared" si="4"/>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6"/>
        <v>O.K.</v>
      </c>
      <c r="C77" s="120" t="s">
        <v>3082</v>
      </c>
      <c r="D77" s="123"/>
      <c r="E77" s="71">
        <f t="shared" si="2"/>
        <v>0</v>
      </c>
      <c r="F77" s="71">
        <f t="shared" si="4"/>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6"/>
        <v>O.K.</v>
      </c>
      <c r="C78" s="120" t="s">
        <v>3083</v>
      </c>
      <c r="D78" s="123"/>
      <c r="E78" s="71">
        <f t="shared" si="2"/>
        <v>0</v>
      </c>
      <c r="F78" s="71">
        <f t="shared" si="4"/>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6"/>
        <v>O.K.</v>
      </c>
      <c r="C79" s="120" t="s">
        <v>3084</v>
      </c>
      <c r="D79" s="123"/>
      <c r="E79" s="71">
        <f t="shared" si="2"/>
        <v>0</v>
      </c>
      <c r="F79" s="71">
        <f t="shared" si="4"/>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6"/>
        <v>O.K.</v>
      </c>
      <c r="C80" s="120" t="s">
        <v>3085</v>
      </c>
      <c r="D80" s="123"/>
      <c r="E80" s="71">
        <f t="shared" si="2"/>
        <v>0</v>
      </c>
      <c r="F80" s="71">
        <f t="shared" si="4"/>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6"/>
        <v>O.K.</v>
      </c>
      <c r="C81" s="120" t="s">
        <v>3086</v>
      </c>
      <c r="D81" s="123"/>
      <c r="E81" s="71">
        <f t="shared" si="2"/>
        <v>0</v>
      </c>
      <c r="F81" s="71">
        <f t="shared" si="4"/>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6"/>
        <v>O.K.</v>
      </c>
      <c r="C82" s="120" t="s">
        <v>3087</v>
      </c>
      <c r="D82" s="123"/>
      <c r="E82" s="71">
        <f t="shared" si="2"/>
        <v>0</v>
      </c>
      <c r="F82" s="71">
        <f t="shared" si="4"/>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6"/>
        <v>O.K.</v>
      </c>
      <c r="C83" s="120" t="s">
        <v>3088</v>
      </c>
      <c r="D83" s="123"/>
      <c r="E83" s="71">
        <f t="shared" si="2"/>
        <v>0</v>
      </c>
      <c r="F83" s="71">
        <f t="shared" si="4"/>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6"/>
        <v>O.K.</v>
      </c>
      <c r="C84" s="120" t="s">
        <v>3089</v>
      </c>
      <c r="D84" s="123"/>
      <c r="E84" s="71">
        <f t="shared" si="2"/>
        <v>0</v>
      </c>
      <c r="F84" s="71">
        <f t="shared" si="4"/>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6"/>
        <v>O.K.</v>
      </c>
      <c r="C85" s="120" t="s">
        <v>3090</v>
      </c>
      <c r="D85" s="123"/>
      <c r="E85" s="71">
        <f t="shared" ref="E85:E148" si="7">MAX(G85:K85)</f>
        <v>0</v>
      </c>
      <c r="F85" s="71">
        <f t="shared" si="4"/>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6"/>
        <v>O.K.</v>
      </c>
      <c r="C86" s="117" t="s">
        <v>3091</v>
      </c>
      <c r="D86" s="123"/>
      <c r="E86" s="71">
        <f t="shared" si="7"/>
        <v>0</v>
      </c>
      <c r="F86" s="71">
        <f t="shared" ref="F86:F149" si="8">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6"/>
        <v>O.K.</v>
      </c>
      <c r="C87" s="120" t="s">
        <v>3092</v>
      </c>
      <c r="D87" s="123"/>
      <c r="E87" s="71">
        <f t="shared" si="7"/>
        <v>0</v>
      </c>
      <c r="F87" s="71">
        <f t="shared" si="8"/>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6"/>
        <v>O.K.</v>
      </c>
      <c r="C88" s="120" t="s">
        <v>3093</v>
      </c>
      <c r="D88" s="123"/>
      <c r="E88" s="71">
        <f t="shared" si="7"/>
        <v>0</v>
      </c>
      <c r="F88" s="71">
        <f t="shared" si="8"/>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6"/>
        <v>O.K.</v>
      </c>
      <c r="C89" s="120" t="s">
        <v>3094</v>
      </c>
      <c r="D89" s="123"/>
      <c r="E89" s="71">
        <f t="shared" si="7"/>
        <v>0</v>
      </c>
      <c r="F89" s="71">
        <f t="shared" si="8"/>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6"/>
        <v>O.K.</v>
      </c>
      <c r="C90" s="120" t="s">
        <v>3095</v>
      </c>
      <c r="D90" s="123"/>
      <c r="E90" s="71">
        <f t="shared" si="7"/>
        <v>0</v>
      </c>
      <c r="F90" s="71">
        <f t="shared" si="8"/>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6"/>
        <v>O.K.</v>
      </c>
      <c r="C91" s="120" t="s">
        <v>3096</v>
      </c>
      <c r="D91" s="123"/>
      <c r="E91" s="71">
        <f t="shared" si="7"/>
        <v>0</v>
      </c>
      <c r="F91" s="71">
        <f t="shared" si="8"/>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6"/>
        <v>O.K.</v>
      </c>
      <c r="C92" s="120" t="s">
        <v>3097</v>
      </c>
      <c r="D92" s="123"/>
      <c r="E92" s="71">
        <f t="shared" si="7"/>
        <v>0</v>
      </c>
      <c r="F92" s="71">
        <f t="shared" si="8"/>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6"/>
        <v>O.K.</v>
      </c>
      <c r="C93" s="117" t="s">
        <v>3098</v>
      </c>
      <c r="D93" s="123"/>
      <c r="E93" s="71">
        <f t="shared" si="7"/>
        <v>0</v>
      </c>
      <c r="F93" s="71">
        <f t="shared" si="8"/>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6"/>
        <v>O.K.</v>
      </c>
      <c r="C94" s="117" t="s">
        <v>3099</v>
      </c>
      <c r="D94" s="123"/>
      <c r="E94" s="71">
        <f t="shared" si="7"/>
        <v>0</v>
      </c>
      <c r="F94" s="71">
        <f t="shared" si="8"/>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9">IF(E95=1,"Pogreška",IF(F95=1,"Provjera","O.K."))</f>
        <v>O.K.</v>
      </c>
      <c r="C95" s="117" t="s">
        <v>3100</v>
      </c>
      <c r="D95" s="123"/>
      <c r="E95" s="71">
        <f t="shared" si="7"/>
        <v>0</v>
      </c>
      <c r="F95" s="71">
        <f t="shared" si="8"/>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9"/>
        <v>O.K.</v>
      </c>
      <c r="C96" s="117" t="s">
        <v>3101</v>
      </c>
      <c r="D96" s="123"/>
      <c r="E96" s="71">
        <f t="shared" si="7"/>
        <v>0</v>
      </c>
      <c r="F96" s="71">
        <f t="shared" si="8"/>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9"/>
        <v>O.K.</v>
      </c>
      <c r="C97" s="117" t="s">
        <v>3102</v>
      </c>
      <c r="D97" s="123"/>
      <c r="E97" s="71">
        <f t="shared" si="7"/>
        <v>0</v>
      </c>
      <c r="F97" s="71">
        <f t="shared" si="8"/>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9"/>
        <v>O.K.</v>
      </c>
      <c r="C98" s="117" t="s">
        <v>3103</v>
      </c>
      <c r="D98" s="123"/>
      <c r="E98" s="71">
        <f t="shared" si="7"/>
        <v>0</v>
      </c>
      <c r="F98" s="71">
        <f t="shared" si="8"/>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9"/>
        <v>O.K.</v>
      </c>
      <c r="C99" s="117" t="s">
        <v>3104</v>
      </c>
      <c r="D99" s="123"/>
      <c r="E99" s="71">
        <f t="shared" si="7"/>
        <v>0</v>
      </c>
      <c r="F99" s="71">
        <f t="shared" si="8"/>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9"/>
        <v>O.K.</v>
      </c>
      <c r="C100" s="117" t="s">
        <v>3105</v>
      </c>
      <c r="D100" s="123"/>
      <c r="E100" s="71">
        <f t="shared" si="7"/>
        <v>0</v>
      </c>
      <c r="F100" s="71">
        <f t="shared" si="8"/>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9"/>
        <v>O.K.</v>
      </c>
      <c r="C101" s="117" t="s">
        <v>3106</v>
      </c>
      <c r="D101" s="123"/>
      <c r="E101" s="71">
        <f t="shared" si="7"/>
        <v>0</v>
      </c>
      <c r="F101" s="71">
        <f t="shared" si="8"/>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9"/>
        <v>O.K.</v>
      </c>
      <c r="C102" s="117" t="s">
        <v>3107</v>
      </c>
      <c r="D102" s="123"/>
      <c r="E102" s="71">
        <f t="shared" si="7"/>
        <v>0</v>
      </c>
      <c r="F102" s="71">
        <f t="shared" si="8"/>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9"/>
        <v>O.K.</v>
      </c>
      <c r="C103" s="117" t="s">
        <v>3108</v>
      </c>
      <c r="D103" s="123"/>
      <c r="E103" s="71">
        <f t="shared" si="7"/>
        <v>0</v>
      </c>
      <c r="F103" s="71">
        <f t="shared" si="8"/>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9"/>
        <v>O.K.</v>
      </c>
      <c r="C104" s="117" t="s">
        <v>3109</v>
      </c>
      <c r="D104" s="123"/>
      <c r="E104" s="71">
        <f t="shared" si="7"/>
        <v>0</v>
      </c>
      <c r="F104" s="71">
        <f t="shared" si="8"/>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9"/>
        <v>O.K.</v>
      </c>
      <c r="C105" s="117" t="s">
        <v>3110</v>
      </c>
      <c r="D105" s="123"/>
      <c r="E105" s="71">
        <f t="shared" si="7"/>
        <v>0</v>
      </c>
      <c r="F105" s="71">
        <f t="shared" si="8"/>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9"/>
        <v>O.K.</v>
      </c>
      <c r="C106" s="117" t="s">
        <v>3111</v>
      </c>
      <c r="D106" s="123"/>
      <c r="E106" s="71">
        <f t="shared" si="7"/>
        <v>0</v>
      </c>
      <c r="F106" s="71">
        <f t="shared" si="8"/>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9"/>
        <v>O.K.</v>
      </c>
      <c r="C107" s="117" t="s">
        <v>3112</v>
      </c>
      <c r="D107" s="123"/>
      <c r="E107" s="71">
        <f t="shared" si="7"/>
        <v>0</v>
      </c>
      <c r="F107" s="71">
        <f t="shared" si="8"/>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9"/>
        <v>O.K.</v>
      </c>
      <c r="C108" s="117" t="s">
        <v>3113</v>
      </c>
      <c r="D108" s="123"/>
      <c r="E108" s="71">
        <f t="shared" si="7"/>
        <v>0</v>
      </c>
      <c r="F108" s="71">
        <f t="shared" si="8"/>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9"/>
        <v>O.K.</v>
      </c>
      <c r="C109" s="117" t="s">
        <v>3114</v>
      </c>
      <c r="D109" s="123"/>
      <c r="E109" s="71">
        <f t="shared" si="7"/>
        <v>0</v>
      </c>
      <c r="F109" s="71">
        <f t="shared" si="8"/>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9"/>
        <v>O.K.</v>
      </c>
      <c r="C110" s="117" t="s">
        <v>3115</v>
      </c>
      <c r="D110" s="123"/>
      <c r="E110" s="71">
        <f t="shared" si="7"/>
        <v>0</v>
      </c>
      <c r="F110" s="71">
        <f t="shared" si="8"/>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9"/>
        <v>O.K.</v>
      </c>
      <c r="C111" s="117" t="s">
        <v>3116</v>
      </c>
      <c r="D111" s="123"/>
      <c r="E111" s="71">
        <f t="shared" si="7"/>
        <v>0</v>
      </c>
      <c r="F111" s="71">
        <f t="shared" si="8"/>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9"/>
        <v>O.K.</v>
      </c>
      <c r="C112" s="117" t="s">
        <v>3117</v>
      </c>
      <c r="D112" s="123"/>
      <c r="E112" s="71">
        <f t="shared" si="7"/>
        <v>0</v>
      </c>
      <c r="F112" s="71">
        <f t="shared" si="8"/>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9"/>
        <v>O.K.</v>
      </c>
      <c r="C113" s="117" t="s">
        <v>3118</v>
      </c>
      <c r="D113" s="123"/>
      <c r="E113" s="71">
        <f t="shared" si="7"/>
        <v>0</v>
      </c>
      <c r="F113" s="71">
        <f t="shared" si="8"/>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9"/>
        <v>O.K.</v>
      </c>
      <c r="C114" s="117" t="s">
        <v>3119</v>
      </c>
      <c r="D114" s="123"/>
      <c r="E114" s="71">
        <f t="shared" si="7"/>
        <v>0</v>
      </c>
      <c r="F114" s="71">
        <f t="shared" si="8"/>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9"/>
        <v>O.K.</v>
      </c>
      <c r="C115" s="117" t="s">
        <v>3120</v>
      </c>
      <c r="D115" s="123"/>
      <c r="E115" s="71">
        <f t="shared" si="7"/>
        <v>0</v>
      </c>
      <c r="F115" s="71">
        <f t="shared" si="8"/>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9"/>
        <v>O.K.</v>
      </c>
      <c r="C116" s="117" t="s">
        <v>3121</v>
      </c>
      <c r="D116" s="123"/>
      <c r="E116" s="71">
        <f t="shared" si="7"/>
        <v>0</v>
      </c>
      <c r="F116" s="71">
        <f t="shared" si="8"/>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9"/>
        <v>O.K.</v>
      </c>
      <c r="C117" s="117" t="s">
        <v>3122</v>
      </c>
      <c r="D117" s="123"/>
      <c r="E117" s="71">
        <f t="shared" si="7"/>
        <v>0</v>
      </c>
      <c r="F117" s="71">
        <f t="shared" si="8"/>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9"/>
        <v>O.K.</v>
      </c>
      <c r="C118" s="117" t="s">
        <v>3123</v>
      </c>
      <c r="D118" s="123"/>
      <c r="E118" s="71">
        <f t="shared" si="7"/>
        <v>0</v>
      </c>
      <c r="F118" s="71">
        <f t="shared" si="8"/>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9"/>
        <v>O.K.</v>
      </c>
      <c r="C119" s="120" t="s">
        <v>3124</v>
      </c>
      <c r="D119" s="123"/>
      <c r="E119" s="71">
        <f t="shared" si="7"/>
        <v>0</v>
      </c>
      <c r="F119" s="71">
        <f t="shared" si="8"/>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9"/>
        <v>O.K.</v>
      </c>
      <c r="C120" s="120" t="s">
        <v>3125</v>
      </c>
      <c r="D120" s="123"/>
      <c r="E120" s="71">
        <f t="shared" si="7"/>
        <v>0</v>
      </c>
      <c r="F120" s="71">
        <f t="shared" si="8"/>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9"/>
        <v>O.K.</v>
      </c>
      <c r="C121" s="120" t="s">
        <v>3126</v>
      </c>
      <c r="D121" s="123"/>
      <c r="E121" s="71">
        <f t="shared" si="7"/>
        <v>0</v>
      </c>
      <c r="F121" s="71">
        <f t="shared" si="8"/>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9"/>
        <v>O.K.</v>
      </c>
      <c r="C122" s="120" t="s">
        <v>3127</v>
      </c>
      <c r="D122" s="123"/>
      <c r="E122" s="71">
        <f t="shared" si="7"/>
        <v>0</v>
      </c>
      <c r="F122" s="71">
        <f t="shared" si="8"/>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9"/>
        <v>O.K.</v>
      </c>
      <c r="C123" s="120" t="s">
        <v>3128</v>
      </c>
      <c r="D123" s="123"/>
      <c r="E123" s="71">
        <f t="shared" si="7"/>
        <v>0</v>
      </c>
      <c r="F123" s="71">
        <f t="shared" si="8"/>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9"/>
        <v>O.K.</v>
      </c>
      <c r="C124" s="120" t="s">
        <v>3129</v>
      </c>
      <c r="D124" s="123"/>
      <c r="E124" s="71">
        <f t="shared" si="7"/>
        <v>0</v>
      </c>
      <c r="F124" s="71">
        <f t="shared" si="8"/>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9"/>
        <v>O.K.</v>
      </c>
      <c r="C125" s="120" t="s">
        <v>3130</v>
      </c>
      <c r="D125" s="123"/>
      <c r="E125" s="71">
        <f t="shared" si="7"/>
        <v>0</v>
      </c>
      <c r="F125" s="71">
        <f t="shared" si="8"/>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9"/>
        <v>O.K.</v>
      </c>
      <c r="C126" s="120" t="s">
        <v>3131</v>
      </c>
      <c r="D126" s="123"/>
      <c r="E126" s="71">
        <f t="shared" si="7"/>
        <v>0</v>
      </c>
      <c r="F126" s="71">
        <f t="shared" si="8"/>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9"/>
        <v>O.K.</v>
      </c>
      <c r="C127" s="120" t="s">
        <v>3132</v>
      </c>
      <c r="D127" s="123"/>
      <c r="E127" s="71">
        <f t="shared" si="7"/>
        <v>0</v>
      </c>
      <c r="F127" s="71">
        <f t="shared" si="8"/>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9"/>
        <v>O.K.</v>
      </c>
      <c r="C128" s="120" t="s">
        <v>3133</v>
      </c>
      <c r="D128" s="123"/>
      <c r="E128" s="71">
        <f t="shared" si="7"/>
        <v>0</v>
      </c>
      <c r="F128" s="71">
        <f t="shared" si="8"/>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9"/>
        <v>O.K.</v>
      </c>
      <c r="C129" s="120" t="s">
        <v>3134</v>
      </c>
      <c r="D129" s="123"/>
      <c r="E129" s="71">
        <f t="shared" si="7"/>
        <v>0</v>
      </c>
      <c r="F129" s="71">
        <f t="shared" si="8"/>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9"/>
        <v>O.K.</v>
      </c>
      <c r="C130" s="120" t="s">
        <v>3135</v>
      </c>
      <c r="D130" s="123"/>
      <c r="E130" s="71">
        <f t="shared" si="7"/>
        <v>0</v>
      </c>
      <c r="F130" s="71">
        <f t="shared" si="8"/>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9"/>
        <v>O.K.</v>
      </c>
      <c r="C131" s="120" t="s">
        <v>3136</v>
      </c>
      <c r="D131" s="123"/>
      <c r="E131" s="71">
        <f t="shared" si="7"/>
        <v>0</v>
      </c>
      <c r="F131" s="71">
        <f t="shared" si="8"/>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9"/>
        <v>O.K.</v>
      </c>
      <c r="C132" s="120" t="s">
        <v>3137</v>
      </c>
      <c r="D132" s="123"/>
      <c r="E132" s="71">
        <f t="shared" si="7"/>
        <v>0</v>
      </c>
      <c r="F132" s="71">
        <f t="shared" si="8"/>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9"/>
        <v>O.K.</v>
      </c>
      <c r="C133" s="120" t="s">
        <v>3138</v>
      </c>
      <c r="D133" s="123"/>
      <c r="E133" s="71">
        <f t="shared" si="7"/>
        <v>0</v>
      </c>
      <c r="F133" s="71">
        <f t="shared" si="8"/>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9"/>
        <v>O.K.</v>
      </c>
      <c r="C134" s="120" t="s">
        <v>3139</v>
      </c>
      <c r="D134" s="123"/>
      <c r="E134" s="71">
        <f t="shared" si="7"/>
        <v>0</v>
      </c>
      <c r="F134" s="71">
        <f t="shared" si="8"/>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9"/>
        <v>O.K.</v>
      </c>
      <c r="C135" s="120" t="s">
        <v>3140</v>
      </c>
      <c r="D135" s="123"/>
      <c r="E135" s="71">
        <f t="shared" si="7"/>
        <v>0</v>
      </c>
      <c r="F135" s="71">
        <f t="shared" si="8"/>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9"/>
        <v>O.K.</v>
      </c>
      <c r="C136" s="117" t="s">
        <v>3141</v>
      </c>
      <c r="D136" s="123"/>
      <c r="E136" s="71">
        <f t="shared" si="7"/>
        <v>0</v>
      </c>
      <c r="F136" s="71">
        <f t="shared" si="8"/>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9"/>
        <v>O.K.</v>
      </c>
      <c r="C137" s="117" t="s">
        <v>3142</v>
      </c>
      <c r="D137" s="123"/>
      <c r="E137" s="71">
        <f t="shared" si="7"/>
        <v>0</v>
      </c>
      <c r="F137" s="71">
        <f t="shared" si="8"/>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9"/>
        <v>O.K.</v>
      </c>
      <c r="C138" s="117" t="s">
        <v>3143</v>
      </c>
      <c r="D138" s="123"/>
      <c r="E138" s="71">
        <f t="shared" si="7"/>
        <v>0</v>
      </c>
      <c r="F138" s="71">
        <f t="shared" si="8"/>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9"/>
        <v>O.K.</v>
      </c>
      <c r="C139" s="117" t="s">
        <v>3144</v>
      </c>
      <c r="D139" s="123"/>
      <c r="E139" s="71">
        <f t="shared" si="7"/>
        <v>0</v>
      </c>
      <c r="F139" s="71">
        <f t="shared" si="8"/>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9"/>
        <v>O.K.</v>
      </c>
      <c r="C140" s="117" t="s">
        <v>3145</v>
      </c>
      <c r="D140" s="123"/>
      <c r="E140" s="71">
        <f t="shared" si="7"/>
        <v>0</v>
      </c>
      <c r="F140" s="71">
        <f t="shared" si="8"/>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9"/>
        <v>O.K.</v>
      </c>
      <c r="C141" s="117" t="s">
        <v>3146</v>
      </c>
      <c r="D141" s="123"/>
      <c r="E141" s="71">
        <f t="shared" si="7"/>
        <v>0</v>
      </c>
      <c r="F141" s="71">
        <f t="shared" si="8"/>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9"/>
        <v>O.K.</v>
      </c>
      <c r="C142" s="117" t="s">
        <v>3147</v>
      </c>
      <c r="D142" s="123"/>
      <c r="E142" s="71">
        <f t="shared" si="7"/>
        <v>0</v>
      </c>
      <c r="F142" s="71">
        <f t="shared" si="8"/>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9"/>
        <v>O.K.</v>
      </c>
      <c r="C143" s="117" t="s">
        <v>3148</v>
      </c>
      <c r="D143" s="123"/>
      <c r="E143" s="71">
        <f t="shared" si="7"/>
        <v>0</v>
      </c>
      <c r="F143" s="71">
        <f t="shared" si="8"/>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9"/>
        <v>O.K.</v>
      </c>
      <c r="C144" s="117" t="s">
        <v>3149</v>
      </c>
      <c r="D144" s="123"/>
      <c r="E144" s="71">
        <f t="shared" si="7"/>
        <v>0</v>
      </c>
      <c r="F144" s="71">
        <f t="shared" si="8"/>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9"/>
        <v>O.K.</v>
      </c>
      <c r="C145" s="117" t="s">
        <v>3150</v>
      </c>
      <c r="D145" s="123"/>
      <c r="E145" s="71">
        <f t="shared" si="7"/>
        <v>0</v>
      </c>
      <c r="F145" s="71">
        <f t="shared" si="8"/>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9"/>
        <v>O.K.</v>
      </c>
      <c r="C146" s="117" t="s">
        <v>3151</v>
      </c>
      <c r="D146" s="123"/>
      <c r="E146" s="71">
        <f t="shared" si="7"/>
        <v>0</v>
      </c>
      <c r="F146" s="71">
        <f t="shared" si="8"/>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9"/>
        <v>O.K.</v>
      </c>
      <c r="C147" s="117" t="s">
        <v>3152</v>
      </c>
      <c r="D147" s="123"/>
      <c r="E147" s="71">
        <f t="shared" si="7"/>
        <v>0</v>
      </c>
      <c r="F147" s="71">
        <f t="shared" si="8"/>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9"/>
        <v>O.K.</v>
      </c>
      <c r="C148" s="117" t="s">
        <v>3153</v>
      </c>
      <c r="D148" s="123"/>
      <c r="E148" s="71">
        <f t="shared" si="7"/>
        <v>0</v>
      </c>
      <c r="F148" s="71">
        <f t="shared" si="8"/>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9"/>
        <v>O.K.</v>
      </c>
      <c r="C149" s="117" t="s">
        <v>3154</v>
      </c>
      <c r="D149" s="123"/>
      <c r="E149" s="71">
        <f t="shared" ref="E149:E212" si="10">MAX(G149:K149)</f>
        <v>0</v>
      </c>
      <c r="F149" s="71">
        <f t="shared" si="8"/>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9"/>
        <v>O.K.</v>
      </c>
      <c r="C150" s="117" t="s">
        <v>3155</v>
      </c>
      <c r="D150" s="123"/>
      <c r="E150" s="71">
        <f t="shared" si="10"/>
        <v>0</v>
      </c>
      <c r="F150" s="71">
        <f t="shared" ref="F150:F213" si="11">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9"/>
        <v>O.K.</v>
      </c>
      <c r="C151" s="118" t="s">
        <v>3156</v>
      </c>
      <c r="D151" s="123"/>
      <c r="E151" s="71">
        <f t="shared" si="10"/>
        <v>0</v>
      </c>
      <c r="F151" s="71">
        <f t="shared" si="11"/>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9"/>
        <v>O.K.</v>
      </c>
      <c r="C152" s="117" t="s">
        <v>3157</v>
      </c>
      <c r="D152" s="123"/>
      <c r="E152" s="71">
        <f t="shared" si="10"/>
        <v>0</v>
      </c>
      <c r="F152" s="71">
        <f t="shared" si="11"/>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9"/>
        <v>O.K.</v>
      </c>
      <c r="C153" s="117" t="s">
        <v>3158</v>
      </c>
      <c r="D153" s="123"/>
      <c r="E153" s="71">
        <f t="shared" si="10"/>
        <v>0</v>
      </c>
      <c r="F153" s="71">
        <f t="shared" si="11"/>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9"/>
        <v>O.K.</v>
      </c>
      <c r="C154" s="117" t="s">
        <v>3159</v>
      </c>
      <c r="D154" s="123"/>
      <c r="E154" s="71">
        <f t="shared" si="10"/>
        <v>0</v>
      </c>
      <c r="F154" s="71">
        <f t="shared" si="11"/>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9"/>
        <v>O.K.</v>
      </c>
      <c r="C155" s="117" t="s">
        <v>3160</v>
      </c>
      <c r="D155" s="123"/>
      <c r="E155" s="71">
        <f t="shared" si="10"/>
        <v>0</v>
      </c>
      <c r="F155" s="71">
        <f t="shared" si="11"/>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9"/>
        <v>O.K.</v>
      </c>
      <c r="C156" s="117" t="s">
        <v>3161</v>
      </c>
      <c r="D156" s="123"/>
      <c r="E156" s="71">
        <f t="shared" si="10"/>
        <v>0</v>
      </c>
      <c r="F156" s="71">
        <f t="shared" si="11"/>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9"/>
        <v>O.K.</v>
      </c>
      <c r="C157" s="117" t="s">
        <v>3162</v>
      </c>
      <c r="D157" s="123"/>
      <c r="E157" s="71">
        <f t="shared" si="10"/>
        <v>0</v>
      </c>
      <c r="F157" s="71">
        <f t="shared" si="11"/>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9"/>
        <v>O.K.</v>
      </c>
      <c r="C158" s="117" t="s">
        <v>3163</v>
      </c>
      <c r="D158" s="123"/>
      <c r="E158" s="71">
        <f t="shared" si="10"/>
        <v>0</v>
      </c>
      <c r="F158" s="71">
        <f t="shared" si="11"/>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9"/>
        <v>O.K.</v>
      </c>
      <c r="C159" s="117" t="s">
        <v>3164</v>
      </c>
      <c r="D159" s="123"/>
      <c r="E159" s="71">
        <f t="shared" si="10"/>
        <v>0</v>
      </c>
      <c r="F159" s="71">
        <f t="shared" si="11"/>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9"/>
        <v>O.K.</v>
      </c>
      <c r="C160" s="117" t="s">
        <v>3165</v>
      </c>
      <c r="D160" s="123"/>
      <c r="E160" s="71">
        <f t="shared" si="10"/>
        <v>0</v>
      </c>
      <c r="F160" s="71">
        <f t="shared" si="11"/>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9"/>
        <v>O.K.</v>
      </c>
      <c r="C161" s="118" t="s">
        <v>3166</v>
      </c>
      <c r="D161" s="123"/>
      <c r="E161" s="71">
        <f t="shared" si="10"/>
        <v>0</v>
      </c>
      <c r="F161" s="71">
        <f t="shared" si="11"/>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9"/>
        <v>O.K.</v>
      </c>
      <c r="C162" s="119" t="s">
        <v>3167</v>
      </c>
      <c r="D162" s="123"/>
      <c r="E162" s="71">
        <f t="shared" si="10"/>
        <v>0</v>
      </c>
      <c r="F162" s="71">
        <f t="shared" si="11"/>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9"/>
        <v>O.K.</v>
      </c>
      <c r="C163" s="118" t="s">
        <v>3168</v>
      </c>
      <c r="D163" s="123"/>
      <c r="E163" s="71">
        <f t="shared" si="10"/>
        <v>0</v>
      </c>
      <c r="F163" s="71">
        <f t="shared" si="11"/>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2">IF(E164=1,"Pogreška",IF(F164=1,"Provjera","O.K."))</f>
        <v>O.K.</v>
      </c>
      <c r="C164" s="119" t="s">
        <v>3169</v>
      </c>
      <c r="D164" s="123"/>
      <c r="E164" s="71">
        <f t="shared" si="10"/>
        <v>0</v>
      </c>
      <c r="F164" s="71">
        <f t="shared" si="11"/>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2"/>
        <v>O.K.</v>
      </c>
      <c r="C165" s="118" t="s">
        <v>3170</v>
      </c>
      <c r="D165" s="123"/>
      <c r="E165" s="71">
        <f t="shared" si="10"/>
        <v>0</v>
      </c>
      <c r="F165" s="71">
        <f t="shared" si="11"/>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2"/>
        <v>O.K.</v>
      </c>
      <c r="C166" s="119" t="s">
        <v>3171</v>
      </c>
      <c r="D166" s="123"/>
      <c r="E166" s="71">
        <f t="shared" si="10"/>
        <v>0</v>
      </c>
      <c r="F166" s="71">
        <f t="shared" si="11"/>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2"/>
        <v>O.K.</v>
      </c>
      <c r="C167" s="119" t="s">
        <v>3172</v>
      </c>
      <c r="D167" s="123"/>
      <c r="E167" s="71">
        <f t="shared" si="10"/>
        <v>0</v>
      </c>
      <c r="F167" s="71">
        <f t="shared" si="11"/>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2"/>
        <v>O.K.</v>
      </c>
      <c r="C168" s="297" t="s">
        <v>3173</v>
      </c>
      <c r="D168" s="123"/>
      <c r="E168" s="71">
        <f t="shared" si="10"/>
        <v>0</v>
      </c>
      <c r="F168" s="71">
        <f t="shared" si="11"/>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2"/>
        <v>O.K.</v>
      </c>
      <c r="C169" s="118" t="s">
        <v>3174</v>
      </c>
      <c r="D169" s="123"/>
      <c r="E169" s="71">
        <f t="shared" si="10"/>
        <v>0</v>
      </c>
      <c r="F169" s="71">
        <f t="shared" si="11"/>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2"/>
        <v>O.K.</v>
      </c>
      <c r="C170" s="118" t="s">
        <v>3175</v>
      </c>
      <c r="D170" s="123"/>
      <c r="E170" s="71">
        <f t="shared" si="10"/>
        <v>0</v>
      </c>
      <c r="F170" s="71">
        <f t="shared" si="11"/>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2"/>
        <v>O.K.</v>
      </c>
      <c r="C171" s="118" t="s">
        <v>3176</v>
      </c>
      <c r="D171" s="123"/>
      <c r="E171" s="71">
        <f t="shared" si="10"/>
        <v>0</v>
      </c>
      <c r="F171" s="71">
        <f t="shared" si="11"/>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2"/>
        <v>O.K.</v>
      </c>
      <c r="C172" s="118" t="s">
        <v>3177</v>
      </c>
      <c r="D172" s="123"/>
      <c r="E172" s="71">
        <f t="shared" si="10"/>
        <v>0</v>
      </c>
      <c r="F172" s="71">
        <f t="shared" si="11"/>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2"/>
        <v>O.K.</v>
      </c>
      <c r="C173" s="119" t="s">
        <v>3178</v>
      </c>
      <c r="D173" s="123"/>
      <c r="E173" s="71">
        <f t="shared" si="10"/>
        <v>0</v>
      </c>
      <c r="F173" s="71">
        <f t="shared" si="11"/>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2"/>
        <v>O.K.</v>
      </c>
      <c r="C174" s="119" t="s">
        <v>3179</v>
      </c>
      <c r="D174" s="123"/>
      <c r="E174" s="71">
        <f t="shared" si="10"/>
        <v>0</v>
      </c>
      <c r="F174" s="71">
        <f t="shared" si="11"/>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2"/>
        <v>O.K.</v>
      </c>
      <c r="C175" s="118" t="s">
        <v>3180</v>
      </c>
      <c r="D175" s="123"/>
      <c r="E175" s="71">
        <f t="shared" si="10"/>
        <v>0</v>
      </c>
      <c r="F175" s="71">
        <f t="shared" si="11"/>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2"/>
        <v>O.K.</v>
      </c>
      <c r="C176" s="118" t="s">
        <v>3181</v>
      </c>
      <c r="D176" s="123"/>
      <c r="E176" s="71">
        <f t="shared" si="10"/>
        <v>0</v>
      </c>
      <c r="F176" s="71">
        <f t="shared" si="11"/>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2"/>
        <v>O.K.</v>
      </c>
      <c r="C177" s="119" t="s">
        <v>3182</v>
      </c>
      <c r="D177" s="123"/>
      <c r="E177" s="71">
        <f t="shared" si="10"/>
        <v>0</v>
      </c>
      <c r="F177" s="71">
        <f t="shared" si="11"/>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2"/>
        <v>O.K.</v>
      </c>
      <c r="C178" s="118" t="s">
        <v>3183</v>
      </c>
      <c r="D178" s="123"/>
      <c r="E178" s="71">
        <f t="shared" si="10"/>
        <v>0</v>
      </c>
      <c r="F178" s="71">
        <f t="shared" si="11"/>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2"/>
        <v>O.K.</v>
      </c>
      <c r="C179" s="119" t="s">
        <v>3184</v>
      </c>
      <c r="D179" s="123"/>
      <c r="E179" s="71">
        <f t="shared" si="10"/>
        <v>0</v>
      </c>
      <c r="F179" s="71">
        <f t="shared" si="11"/>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2"/>
        <v>O.K.</v>
      </c>
      <c r="C180" s="119" t="s">
        <v>3185</v>
      </c>
      <c r="D180" s="123"/>
      <c r="E180" s="71">
        <f t="shared" si="10"/>
        <v>0</v>
      </c>
      <c r="F180" s="71">
        <f t="shared" si="11"/>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2"/>
        <v>O.K.</v>
      </c>
      <c r="C181" s="118" t="s">
        <v>3186</v>
      </c>
      <c r="D181" s="123"/>
      <c r="E181" s="71">
        <f t="shared" si="10"/>
        <v>0</v>
      </c>
      <c r="F181" s="71">
        <f t="shared" si="11"/>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2"/>
        <v>O.K.</v>
      </c>
      <c r="C182" s="118" t="s">
        <v>3187</v>
      </c>
      <c r="D182" s="123"/>
      <c r="E182" s="71">
        <f t="shared" si="10"/>
        <v>0</v>
      </c>
      <c r="F182" s="71">
        <f t="shared" si="11"/>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2"/>
        <v>O.K.</v>
      </c>
      <c r="C183" s="119" t="s">
        <v>3188</v>
      </c>
      <c r="D183" s="123"/>
      <c r="E183" s="71">
        <f t="shared" si="10"/>
        <v>0</v>
      </c>
      <c r="F183" s="71">
        <f t="shared" si="11"/>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2"/>
        <v>O.K.</v>
      </c>
      <c r="C184" s="118" t="s">
        <v>3189</v>
      </c>
      <c r="D184" s="123"/>
      <c r="E184" s="71">
        <f t="shared" si="10"/>
        <v>0</v>
      </c>
      <c r="F184" s="71">
        <f t="shared" si="11"/>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2"/>
        <v>O.K.</v>
      </c>
      <c r="C185" s="118" t="s">
        <v>3190</v>
      </c>
      <c r="D185" s="123"/>
      <c r="E185" s="71">
        <f t="shared" si="10"/>
        <v>0</v>
      </c>
      <c r="F185" s="71">
        <f t="shared" si="11"/>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2"/>
        <v>O.K.</v>
      </c>
      <c r="C186" s="118" t="s">
        <v>3191</v>
      </c>
      <c r="D186" s="123"/>
      <c r="E186" s="71">
        <f t="shared" si="10"/>
        <v>0</v>
      </c>
      <c r="F186" s="71">
        <f t="shared" si="11"/>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2"/>
        <v>O.K.</v>
      </c>
      <c r="C187" s="119" t="s">
        <v>3192</v>
      </c>
      <c r="D187" s="123"/>
      <c r="E187" s="71">
        <f t="shared" si="10"/>
        <v>0</v>
      </c>
      <c r="F187" s="71">
        <f t="shared" si="11"/>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2"/>
        <v>O.K.</v>
      </c>
      <c r="C188" s="118" t="s">
        <v>3193</v>
      </c>
      <c r="D188" s="123"/>
      <c r="E188" s="71">
        <f t="shared" si="10"/>
        <v>0</v>
      </c>
      <c r="F188" s="71">
        <f t="shared" si="11"/>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2"/>
        <v>O.K.</v>
      </c>
      <c r="C189" s="118" t="s">
        <v>3194</v>
      </c>
      <c r="D189" s="123"/>
      <c r="E189" s="71">
        <f t="shared" si="10"/>
        <v>0</v>
      </c>
      <c r="F189" s="71">
        <f t="shared" si="11"/>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2"/>
        <v>O.K.</v>
      </c>
      <c r="C190" s="118" t="s">
        <v>3195</v>
      </c>
      <c r="D190" s="123"/>
      <c r="E190" s="71">
        <f t="shared" si="10"/>
        <v>0</v>
      </c>
      <c r="F190" s="71">
        <f t="shared" si="11"/>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2"/>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2"/>
        <v>O.K.</v>
      </c>
      <c r="C192" s="118" t="s">
        <v>3197</v>
      </c>
      <c r="D192" s="123"/>
      <c r="E192" s="71">
        <f t="shared" si="10"/>
        <v>0</v>
      </c>
      <c r="F192" s="71">
        <f t="shared" si="11"/>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2"/>
        <v>O.K.</v>
      </c>
      <c r="C193" s="297" t="s">
        <v>3198</v>
      </c>
      <c r="D193" s="123"/>
      <c r="E193" s="71">
        <f t="shared" si="10"/>
        <v>0</v>
      </c>
      <c r="F193" s="71">
        <f t="shared" si="11"/>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2"/>
        <v>O.K.</v>
      </c>
      <c r="C194" s="297" t="s">
        <v>3199</v>
      </c>
      <c r="D194" s="123"/>
      <c r="E194" s="71">
        <f t="shared" si="10"/>
        <v>0</v>
      </c>
      <c r="F194" s="71">
        <f t="shared" si="11"/>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2"/>
        <v>O.K.</v>
      </c>
      <c r="C195" s="118" t="s">
        <v>3200</v>
      </c>
      <c r="D195" s="123"/>
      <c r="E195" s="71">
        <f t="shared" si="10"/>
        <v>0</v>
      </c>
      <c r="F195" s="71">
        <f t="shared" si="11"/>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2"/>
        <v>O.K.</v>
      </c>
      <c r="C196" s="119" t="s">
        <v>3201</v>
      </c>
      <c r="D196" s="123"/>
      <c r="E196" s="71">
        <f t="shared" si="10"/>
        <v>0</v>
      </c>
      <c r="F196" s="71">
        <f t="shared" si="11"/>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2"/>
        <v>O.K.</v>
      </c>
      <c r="C197" s="297" t="s">
        <v>3202</v>
      </c>
      <c r="D197" s="123"/>
      <c r="E197" s="71">
        <f t="shared" si="10"/>
        <v>0</v>
      </c>
      <c r="F197" s="71">
        <f t="shared" si="11"/>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2"/>
        <v>O.K.</v>
      </c>
      <c r="C198" s="297" t="s">
        <v>3203</v>
      </c>
      <c r="D198" s="123"/>
      <c r="E198" s="71">
        <f t="shared" si="10"/>
        <v>0</v>
      </c>
      <c r="F198" s="71">
        <f t="shared" si="11"/>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2"/>
        <v>O.K.</v>
      </c>
      <c r="C199" s="297" t="s">
        <v>3204</v>
      </c>
      <c r="D199" s="123"/>
      <c r="E199" s="71">
        <f t="shared" si="10"/>
        <v>0</v>
      </c>
      <c r="F199" s="71">
        <f t="shared" si="11"/>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2"/>
        <v>O.K.</v>
      </c>
      <c r="C200" s="118" t="s">
        <v>3205</v>
      </c>
      <c r="D200" s="123"/>
      <c r="E200" s="71">
        <f t="shared" si="10"/>
        <v>0</v>
      </c>
      <c r="F200" s="71">
        <f t="shared" si="11"/>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2"/>
        <v>O.K.</v>
      </c>
      <c r="C201" s="118" t="s">
        <v>3206</v>
      </c>
      <c r="D201" s="123"/>
      <c r="E201" s="71">
        <f t="shared" si="10"/>
        <v>0</v>
      </c>
      <c r="F201" s="71">
        <f t="shared" si="11"/>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2"/>
        <v>O.K.</v>
      </c>
      <c r="C202" s="118" t="s">
        <v>3207</v>
      </c>
      <c r="D202" s="123"/>
      <c r="E202" s="71">
        <f t="shared" si="10"/>
        <v>0</v>
      </c>
      <c r="F202" s="71">
        <f t="shared" si="11"/>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2"/>
        <v>O.K.</v>
      </c>
      <c r="C203" s="118" t="s">
        <v>3208</v>
      </c>
      <c r="D203" s="123"/>
      <c r="E203" s="71">
        <f t="shared" si="10"/>
        <v>0</v>
      </c>
      <c r="F203" s="71">
        <f t="shared" si="11"/>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2"/>
        <v>O.K.</v>
      </c>
      <c r="C204" s="118" t="s">
        <v>3209</v>
      </c>
      <c r="D204" s="123"/>
      <c r="E204" s="71">
        <f t="shared" si="10"/>
        <v>0</v>
      </c>
      <c r="F204" s="71">
        <f t="shared" si="11"/>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2"/>
        <v>O.K.</v>
      </c>
      <c r="C205" s="118" t="s">
        <v>3210</v>
      </c>
      <c r="D205" s="123"/>
      <c r="E205" s="71">
        <f t="shared" si="10"/>
        <v>0</v>
      </c>
      <c r="F205" s="71">
        <f t="shared" si="11"/>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IF(E206=1,"Pogreška",IF(F206=1,"Provjera","O.K."))</f>
        <v>O.K.</v>
      </c>
      <c r="C206" s="119" t="s">
        <v>3211</v>
      </c>
      <c r="D206" s="144"/>
      <c r="E206" s="71">
        <f t="shared" si="10"/>
        <v>0</v>
      </c>
      <c r="F206" s="71">
        <f t="shared" si="11"/>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IF(E207=1,"Pogreška",IF(F207=1,"Provjera","O.K."))</f>
        <v>O.K.</v>
      </c>
      <c r="C207" s="119" t="s">
        <v>3212</v>
      </c>
      <c r="D207" s="144"/>
      <c r="E207" s="71">
        <f t="shared" si="10"/>
        <v>0</v>
      </c>
      <c r="F207" s="71">
        <f t="shared" si="11"/>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IF(E208=1,"Pogreška",IF(F208=1,"Provjera","O.K."))</f>
        <v>O.K.</v>
      </c>
      <c r="C208" s="119" t="s">
        <v>3213</v>
      </c>
      <c r="D208" s="144"/>
      <c r="E208" s="71">
        <f t="shared" si="10"/>
        <v>0</v>
      </c>
      <c r="F208" s="71">
        <f t="shared" si="11"/>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3">IF(E209=1,"Pogreška",IF(F209=1,"Provjera","O.K."))</f>
        <v>O.K.</v>
      </c>
      <c r="C209" s="118" t="s">
        <v>3214</v>
      </c>
      <c r="D209" s="123"/>
      <c r="E209" s="71">
        <f t="shared" si="10"/>
        <v>0</v>
      </c>
      <c r="F209" s="71">
        <f t="shared" si="11"/>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3"/>
        <v>O.K.</v>
      </c>
      <c r="C210" s="118" t="s">
        <v>3215</v>
      </c>
      <c r="D210" s="123"/>
      <c r="E210" s="71">
        <f t="shared" si="10"/>
        <v>0</v>
      </c>
      <c r="F210" s="71">
        <f t="shared" si="11"/>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3"/>
        <v>O.K.</v>
      </c>
      <c r="C211" s="118" t="s">
        <v>3216</v>
      </c>
      <c r="D211" s="123"/>
      <c r="E211" s="71">
        <f t="shared" si="10"/>
        <v>0</v>
      </c>
      <c r="F211" s="71">
        <f t="shared" si="11"/>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3"/>
        <v>O.K.</v>
      </c>
      <c r="C212" s="118" t="s">
        <v>3217</v>
      </c>
      <c r="D212" s="123"/>
      <c r="E212" s="71">
        <f t="shared" si="10"/>
        <v>0</v>
      </c>
      <c r="F212" s="71">
        <f t="shared" si="11"/>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3"/>
        <v>O.K.</v>
      </c>
      <c r="C213" s="118" t="s">
        <v>3218</v>
      </c>
      <c r="D213" s="123"/>
      <c r="E213" s="71">
        <f t="shared" ref="E213:E274" si="14">MAX(G213:K213)</f>
        <v>0</v>
      </c>
      <c r="F213" s="71">
        <f t="shared" si="11"/>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3"/>
        <v>O.K.</v>
      </c>
      <c r="C214" s="118" t="s">
        <v>3219</v>
      </c>
      <c r="D214" s="123"/>
      <c r="E214" s="71">
        <f t="shared" si="14"/>
        <v>0</v>
      </c>
      <c r="F214" s="71">
        <f t="shared" ref="F214:F276" si="15">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3"/>
        <v>O.K.</v>
      </c>
      <c r="C215" s="118" t="s">
        <v>3220</v>
      </c>
      <c r="D215" s="123"/>
      <c r="E215" s="71">
        <f t="shared" si="14"/>
        <v>0</v>
      </c>
      <c r="F215" s="71">
        <f t="shared" si="15"/>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3"/>
        <v>Provjera</v>
      </c>
      <c r="C216" s="118" t="s">
        <v>3221</v>
      </c>
      <c r="D216" s="123"/>
      <c r="E216" s="71">
        <f t="shared" si="14"/>
        <v>0</v>
      </c>
      <c r="F216" s="71">
        <f t="shared" si="15"/>
        <v>1</v>
      </c>
      <c r="G216" s="71"/>
      <c r="H216" s="71"/>
      <c r="I216" s="71"/>
      <c r="J216" s="71"/>
      <c r="K216" s="71"/>
      <c r="L216" s="71">
        <f>IF(AND('PR-RAS'!D90&gt;0,'PR-RAS'!D702=0),1,0)</f>
        <v>1</v>
      </c>
      <c r="M216" s="71">
        <f>IF(AND('PR-RAS'!E90&gt;0,'PR-RAS'!E702=0),1,0)</f>
        <v>0</v>
      </c>
      <c r="N216" s="71"/>
      <c r="O216" s="71"/>
      <c r="P216" s="71"/>
    </row>
    <row r="217" spans="1:16" ht="43.5" customHeight="1" x14ac:dyDescent="0.2">
      <c r="A217" s="133">
        <v>179</v>
      </c>
      <c r="B217" s="134" t="str">
        <f t="shared" si="13"/>
        <v>O.K.</v>
      </c>
      <c r="C217" s="118" t="s">
        <v>3222</v>
      </c>
      <c r="D217" s="123"/>
      <c r="E217" s="71">
        <f t="shared" si="14"/>
        <v>0</v>
      </c>
      <c r="F217" s="71">
        <f t="shared" si="15"/>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3"/>
        <v>O.K.</v>
      </c>
      <c r="C218" s="118" t="s">
        <v>3223</v>
      </c>
      <c r="D218" s="123"/>
      <c r="E218" s="71">
        <f t="shared" si="14"/>
        <v>0</v>
      </c>
      <c r="F218" s="71">
        <f t="shared" si="15"/>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3"/>
        <v>O.K.</v>
      </c>
      <c r="C219" s="118" t="s">
        <v>3224</v>
      </c>
      <c r="D219" s="123"/>
      <c r="E219" s="71">
        <f t="shared" si="14"/>
        <v>0</v>
      </c>
      <c r="F219" s="71">
        <f t="shared" si="15"/>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3"/>
        <v>O.K.</v>
      </c>
      <c r="C220" s="118" t="s">
        <v>3225</v>
      </c>
      <c r="D220" s="123"/>
      <c r="E220" s="71">
        <f t="shared" si="14"/>
        <v>0</v>
      </c>
      <c r="F220" s="71">
        <f t="shared" si="15"/>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3"/>
        <v>Provjera</v>
      </c>
      <c r="C221" s="118" t="s">
        <v>3226</v>
      </c>
      <c r="D221" s="123"/>
      <c r="E221" s="71">
        <f t="shared" si="14"/>
        <v>0</v>
      </c>
      <c r="F221" s="71">
        <f t="shared" si="15"/>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3"/>
        <v>O.K.</v>
      </c>
      <c r="C222" s="118" t="s">
        <v>3227</v>
      </c>
      <c r="D222" s="123"/>
      <c r="E222" s="71">
        <f t="shared" si="14"/>
        <v>0</v>
      </c>
      <c r="F222" s="71">
        <f t="shared" si="15"/>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3"/>
        <v>O.K.</v>
      </c>
      <c r="C223" s="118" t="s">
        <v>3228</v>
      </c>
      <c r="D223" s="123"/>
      <c r="E223" s="71">
        <f t="shared" si="14"/>
        <v>0</v>
      </c>
      <c r="F223" s="71">
        <f t="shared" si="15"/>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3"/>
        <v>O.K.</v>
      </c>
      <c r="C224" s="118" t="s">
        <v>3229</v>
      </c>
      <c r="D224" s="123"/>
      <c r="E224" s="71">
        <f t="shared" si="14"/>
        <v>0</v>
      </c>
      <c r="F224" s="71">
        <f t="shared" si="15"/>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3"/>
        <v>Provjera</v>
      </c>
      <c r="C225" s="118" t="s">
        <v>3230</v>
      </c>
      <c r="D225" s="123"/>
      <c r="E225" s="71">
        <f t="shared" si="14"/>
        <v>0</v>
      </c>
      <c r="F225" s="71">
        <f t="shared" si="15"/>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3"/>
        <v>O.K.</v>
      </c>
      <c r="C226" s="118" t="s">
        <v>3231</v>
      </c>
      <c r="D226" s="123"/>
      <c r="E226" s="71">
        <f t="shared" si="14"/>
        <v>0</v>
      </c>
      <c r="F226" s="71">
        <f t="shared" si="15"/>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3"/>
        <v>O.K.</v>
      </c>
      <c r="C227" s="119" t="s">
        <v>3232</v>
      </c>
      <c r="D227" s="123"/>
      <c r="E227" s="71">
        <f t="shared" si="14"/>
        <v>0</v>
      </c>
      <c r="F227" s="71">
        <f t="shared" si="15"/>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3"/>
        <v>O.K.</v>
      </c>
      <c r="C228" s="119" t="s">
        <v>3233</v>
      </c>
      <c r="D228" s="123"/>
      <c r="E228" s="71">
        <f t="shared" si="14"/>
        <v>0</v>
      </c>
      <c r="F228" s="71">
        <f t="shared" si="15"/>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3"/>
        <v>O.K.</v>
      </c>
      <c r="C229" s="119" t="s">
        <v>3234</v>
      </c>
      <c r="D229" s="123"/>
      <c r="E229" s="71">
        <f t="shared" si="14"/>
        <v>0</v>
      </c>
      <c r="F229" s="71">
        <f t="shared" si="15"/>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3"/>
        <v>O.K.</v>
      </c>
      <c r="C230" s="119" t="s">
        <v>3235</v>
      </c>
      <c r="D230" s="123"/>
      <c r="E230" s="71">
        <f t="shared" si="14"/>
        <v>0</v>
      </c>
      <c r="F230" s="71">
        <f t="shared" si="15"/>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3"/>
        <v>O.K.</v>
      </c>
      <c r="C231" s="119" t="s">
        <v>3236</v>
      </c>
      <c r="D231" s="123"/>
      <c r="E231" s="71">
        <f t="shared" si="14"/>
        <v>0</v>
      </c>
      <c r="F231" s="71">
        <f t="shared" si="15"/>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3"/>
        <v>O.K.</v>
      </c>
      <c r="C232" s="119" t="s">
        <v>3237</v>
      </c>
      <c r="D232" s="123"/>
      <c r="E232" s="71">
        <f t="shared" si="14"/>
        <v>0</v>
      </c>
      <c r="F232" s="71">
        <f t="shared" si="15"/>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3"/>
        <v>O.K.</v>
      </c>
      <c r="C233" s="119" t="s">
        <v>3238</v>
      </c>
      <c r="D233" s="123"/>
      <c r="E233" s="71">
        <f t="shared" si="14"/>
        <v>0</v>
      </c>
      <c r="F233" s="71">
        <f t="shared" si="15"/>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3"/>
        <v>O.K.</v>
      </c>
      <c r="C234" s="118" t="s">
        <v>3239</v>
      </c>
      <c r="D234" s="123"/>
      <c r="E234" s="71">
        <f t="shared" si="14"/>
        <v>0</v>
      </c>
      <c r="F234" s="71">
        <f t="shared" si="15"/>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3"/>
        <v>O.K.</v>
      </c>
      <c r="C235" s="118" t="s">
        <v>3240</v>
      </c>
      <c r="D235" s="123"/>
      <c r="E235" s="71">
        <f t="shared" si="14"/>
        <v>0</v>
      </c>
      <c r="F235" s="71">
        <f t="shared" si="15"/>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3"/>
        <v>O.K.</v>
      </c>
      <c r="C236" s="118" t="s">
        <v>3241</v>
      </c>
      <c r="D236" s="123"/>
      <c r="E236" s="71">
        <f t="shared" si="14"/>
        <v>0</v>
      </c>
      <c r="F236" s="71">
        <f t="shared" si="15"/>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3"/>
        <v>O.K.</v>
      </c>
      <c r="C237" s="118" t="s">
        <v>3242</v>
      </c>
      <c r="D237" s="123"/>
      <c r="E237" s="71">
        <f t="shared" si="14"/>
        <v>0</v>
      </c>
      <c r="F237" s="71">
        <f t="shared" si="15"/>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3"/>
        <v>O.K.</v>
      </c>
      <c r="C238" s="118" t="s">
        <v>3243</v>
      </c>
      <c r="D238" s="123"/>
      <c r="E238" s="71">
        <f t="shared" si="14"/>
        <v>0</v>
      </c>
      <c r="F238" s="71">
        <f t="shared" si="15"/>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3"/>
        <v>O.K.</v>
      </c>
      <c r="C239" s="118" t="s">
        <v>3244</v>
      </c>
      <c r="D239" s="123"/>
      <c r="E239" s="71">
        <f t="shared" si="14"/>
        <v>0</v>
      </c>
      <c r="F239" s="71">
        <f t="shared" si="15"/>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3"/>
        <v>O.K.</v>
      </c>
      <c r="C240" s="118" t="s">
        <v>3245</v>
      </c>
      <c r="D240" s="123"/>
      <c r="E240" s="71">
        <f t="shared" si="14"/>
        <v>0</v>
      </c>
      <c r="F240" s="71">
        <f t="shared" si="15"/>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3"/>
        <v>O.K.</v>
      </c>
      <c r="C241" s="118" t="s">
        <v>3246</v>
      </c>
      <c r="D241" s="123"/>
      <c r="E241" s="71">
        <f t="shared" si="14"/>
        <v>0</v>
      </c>
      <c r="F241" s="71">
        <f t="shared" si="15"/>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3"/>
        <v>O.K.</v>
      </c>
      <c r="C242" s="118" t="s">
        <v>3247</v>
      </c>
      <c r="D242" s="123"/>
      <c r="E242" s="71">
        <f t="shared" si="14"/>
        <v>0</v>
      </c>
      <c r="F242" s="71">
        <f t="shared" si="15"/>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3"/>
        <v>O.K.</v>
      </c>
      <c r="C243" s="118" t="s">
        <v>3248</v>
      </c>
      <c r="D243" s="123"/>
      <c r="E243" s="71">
        <f t="shared" si="14"/>
        <v>0</v>
      </c>
      <c r="F243" s="71">
        <f t="shared" si="15"/>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3"/>
        <v>O.K.</v>
      </c>
      <c r="C244" s="118" t="s">
        <v>3249</v>
      </c>
      <c r="D244" s="123"/>
      <c r="E244" s="71">
        <f t="shared" si="14"/>
        <v>0</v>
      </c>
      <c r="F244" s="71">
        <f t="shared" si="15"/>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3"/>
        <v>O.K.</v>
      </c>
      <c r="C245" s="118" t="s">
        <v>3250</v>
      </c>
      <c r="D245" s="123"/>
      <c r="E245" s="71">
        <f t="shared" si="14"/>
        <v>0</v>
      </c>
      <c r="F245" s="71">
        <f t="shared" si="15"/>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3"/>
        <v>O.K.</v>
      </c>
      <c r="C246" s="118" t="s">
        <v>3251</v>
      </c>
      <c r="D246" s="123"/>
      <c r="E246" s="71">
        <f t="shared" si="14"/>
        <v>0</v>
      </c>
      <c r="F246" s="71">
        <f t="shared" si="15"/>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3"/>
        <v>O.K.</v>
      </c>
      <c r="C247" s="118" t="s">
        <v>3252</v>
      </c>
      <c r="D247" s="123"/>
      <c r="E247" s="71">
        <f t="shared" si="14"/>
        <v>0</v>
      </c>
      <c r="F247" s="71">
        <f t="shared" si="15"/>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3"/>
        <v>O.K.</v>
      </c>
      <c r="C248" s="118" t="s">
        <v>3253</v>
      </c>
      <c r="D248" s="123"/>
      <c r="E248" s="71">
        <f t="shared" si="14"/>
        <v>0</v>
      </c>
      <c r="F248" s="71">
        <f t="shared" si="15"/>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3"/>
        <v>O.K.</v>
      </c>
      <c r="C249" s="118" t="s">
        <v>3254</v>
      </c>
      <c r="D249" s="123"/>
      <c r="E249" s="71">
        <f t="shared" si="14"/>
        <v>0</v>
      </c>
      <c r="F249" s="71">
        <f t="shared" si="15"/>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3"/>
        <v>Provjera</v>
      </c>
      <c r="C250" s="119" t="s">
        <v>3255</v>
      </c>
      <c r="D250" s="123"/>
      <c r="E250" s="71">
        <f t="shared" si="14"/>
        <v>0</v>
      </c>
      <c r="F250" s="71">
        <f t="shared" si="15"/>
        <v>1</v>
      </c>
      <c r="G250" s="71"/>
      <c r="H250" s="71"/>
      <c r="I250" s="71"/>
      <c r="J250" s="71"/>
      <c r="K250" s="71"/>
      <c r="L250" s="71">
        <f>IF(AND('PR-RAS'!D536&gt;0,SUM('PR-RAS'!D915:D915)=0),1,0)</f>
        <v>1</v>
      </c>
      <c r="M250" s="71">
        <f>IF(AND('PR-RAS'!E536&gt;0,SUM('PR-RAS'!E915:E915)=0),1,0)</f>
        <v>1</v>
      </c>
      <c r="N250" s="71"/>
      <c r="O250" s="71"/>
      <c r="P250" s="71"/>
    </row>
    <row r="251" spans="1:16" ht="30" customHeight="1" x14ac:dyDescent="0.2">
      <c r="A251" s="133">
        <v>214</v>
      </c>
      <c r="B251" s="134" t="str">
        <f t="shared" si="13"/>
        <v>O.K.</v>
      </c>
      <c r="C251" s="119" t="s">
        <v>3256</v>
      </c>
      <c r="D251" s="123"/>
      <c r="E251" s="71">
        <f t="shared" si="14"/>
        <v>0</v>
      </c>
      <c r="F251" s="71">
        <f t="shared" si="15"/>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3"/>
        <v>O.K.</v>
      </c>
      <c r="C252" s="119" t="s">
        <v>3257</v>
      </c>
      <c r="D252" s="123"/>
      <c r="E252" s="71">
        <f t="shared" si="14"/>
        <v>0</v>
      </c>
      <c r="F252" s="71">
        <f t="shared" si="15"/>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3"/>
        <v>O.K.</v>
      </c>
      <c r="C253" s="119" t="s">
        <v>3258</v>
      </c>
      <c r="D253" s="123"/>
      <c r="E253" s="71">
        <f t="shared" si="14"/>
        <v>0</v>
      </c>
      <c r="F253" s="71">
        <f t="shared" si="15"/>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3"/>
        <v>O.K.</v>
      </c>
      <c r="C254" s="119" t="s">
        <v>3259</v>
      </c>
      <c r="D254" s="123"/>
      <c r="E254" s="71">
        <f t="shared" si="14"/>
        <v>0</v>
      </c>
      <c r="F254" s="71">
        <f t="shared" si="15"/>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3"/>
        <v>O.K.</v>
      </c>
      <c r="C255" s="119" t="s">
        <v>3260</v>
      </c>
      <c r="D255" s="123"/>
      <c r="E255" s="71">
        <f t="shared" si="14"/>
        <v>0</v>
      </c>
      <c r="F255" s="71">
        <f t="shared" si="15"/>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3"/>
        <v>O.K.</v>
      </c>
      <c r="C256" s="119" t="s">
        <v>3261</v>
      </c>
      <c r="D256" s="123"/>
      <c r="E256" s="71">
        <f t="shared" si="14"/>
        <v>0</v>
      </c>
      <c r="F256" s="71">
        <f t="shared" si="15"/>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3"/>
        <v>O.K.</v>
      </c>
      <c r="C257" s="118" t="s">
        <v>3262</v>
      </c>
      <c r="D257" s="123"/>
      <c r="E257" s="71">
        <f t="shared" si="14"/>
        <v>0</v>
      </c>
      <c r="F257" s="71">
        <f t="shared" si="15"/>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3"/>
        <v>O.K.</v>
      </c>
      <c r="C258" s="118" t="s">
        <v>3263</v>
      </c>
      <c r="D258" s="123"/>
      <c r="E258" s="71">
        <f t="shared" si="14"/>
        <v>0</v>
      </c>
      <c r="F258" s="71">
        <f t="shared" si="15"/>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3"/>
        <v>O.K.</v>
      </c>
      <c r="C259" s="118" t="s">
        <v>3264</v>
      </c>
      <c r="D259" s="123"/>
      <c r="E259" s="71">
        <f t="shared" si="14"/>
        <v>0</v>
      </c>
      <c r="F259" s="71">
        <f t="shared" si="15"/>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3"/>
        <v>O.K.</v>
      </c>
      <c r="C260" s="118" t="s">
        <v>3265</v>
      </c>
      <c r="D260" s="123"/>
      <c r="E260" s="71">
        <f t="shared" si="14"/>
        <v>0</v>
      </c>
      <c r="F260" s="71">
        <f t="shared" si="15"/>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3"/>
        <v>O.K.</v>
      </c>
      <c r="C261" s="118" t="s">
        <v>3266</v>
      </c>
      <c r="D261" s="123"/>
      <c r="E261" s="71">
        <f t="shared" si="14"/>
        <v>0</v>
      </c>
      <c r="F261" s="71">
        <f t="shared" si="15"/>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3"/>
        <v>O.K.</v>
      </c>
      <c r="C262" s="118" t="s">
        <v>3267</v>
      </c>
      <c r="D262" s="123"/>
      <c r="E262" s="71">
        <f t="shared" si="14"/>
        <v>0</v>
      </c>
      <c r="F262" s="71">
        <f t="shared" si="15"/>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3"/>
        <v>O.K.</v>
      </c>
      <c r="C263" s="118" t="s">
        <v>3268</v>
      </c>
      <c r="D263" s="123"/>
      <c r="E263" s="71">
        <f t="shared" si="14"/>
        <v>0</v>
      </c>
      <c r="F263" s="71">
        <f t="shared" si="15"/>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3"/>
        <v>O.K.</v>
      </c>
      <c r="C264" s="118" t="s">
        <v>3269</v>
      </c>
      <c r="D264" s="123"/>
      <c r="E264" s="71">
        <f t="shared" si="14"/>
        <v>0</v>
      </c>
      <c r="F264" s="71">
        <f t="shared" si="15"/>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3"/>
        <v>O.K.</v>
      </c>
      <c r="C265" s="118" t="s">
        <v>3270</v>
      </c>
      <c r="D265" s="123"/>
      <c r="E265" s="71">
        <f t="shared" si="14"/>
        <v>0</v>
      </c>
      <c r="F265" s="71">
        <f t="shared" si="15"/>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3"/>
        <v>O.K.</v>
      </c>
      <c r="C266" s="118" t="s">
        <v>3271</v>
      </c>
      <c r="D266" s="123"/>
      <c r="E266" s="71">
        <f t="shared" si="14"/>
        <v>0</v>
      </c>
      <c r="F266" s="71">
        <f t="shared" si="15"/>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3"/>
        <v>O.K.</v>
      </c>
      <c r="C267" s="118" t="s">
        <v>3272</v>
      </c>
      <c r="D267" s="123"/>
      <c r="E267" s="71">
        <f t="shared" si="14"/>
        <v>0</v>
      </c>
      <c r="F267" s="71">
        <f t="shared" si="15"/>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3"/>
        <v>Provjera</v>
      </c>
      <c r="C268" s="118" t="s">
        <v>3273</v>
      </c>
      <c r="D268" s="123"/>
      <c r="E268" s="71">
        <f t="shared" si="14"/>
        <v>0</v>
      </c>
      <c r="F268" s="71">
        <f t="shared" si="15"/>
        <v>1</v>
      </c>
      <c r="G268" s="71"/>
      <c r="H268" s="71"/>
      <c r="I268" s="71"/>
      <c r="J268" s="71"/>
      <c r="K268" s="71"/>
      <c r="L268" s="71">
        <f>IF(AND('PR-RAS'!D613&gt;0,'PR-RAS'!D965=0),1,0)</f>
        <v>1</v>
      </c>
      <c r="M268" s="71">
        <f>IF(AND('PR-RAS'!E613&gt;0,'PR-RAS'!E965=0),1,0)</f>
        <v>1</v>
      </c>
      <c r="N268" s="71"/>
      <c r="O268" s="71"/>
      <c r="P268" s="71"/>
    </row>
    <row r="269" spans="1:16" ht="30" customHeight="1" x14ac:dyDescent="0.2">
      <c r="A269" s="133">
        <v>232</v>
      </c>
      <c r="B269" s="134" t="str">
        <f t="shared" si="13"/>
        <v>O.K.</v>
      </c>
      <c r="C269" s="118" t="s">
        <v>3274</v>
      </c>
      <c r="D269" s="123"/>
      <c r="E269" s="71">
        <f t="shared" si="14"/>
        <v>0</v>
      </c>
      <c r="F269" s="71">
        <f t="shared" si="15"/>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3"/>
        <v>O.K.</v>
      </c>
      <c r="C270" s="118" t="s">
        <v>3275</v>
      </c>
      <c r="D270" s="123"/>
      <c r="E270" s="71">
        <f t="shared" si="14"/>
        <v>0</v>
      </c>
      <c r="F270" s="71">
        <f t="shared" si="15"/>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3"/>
        <v>O.K.</v>
      </c>
      <c r="C271" s="118" t="s">
        <v>3276</v>
      </c>
      <c r="D271" s="123"/>
      <c r="E271" s="71">
        <f t="shared" si="14"/>
        <v>0</v>
      </c>
      <c r="F271" s="71">
        <f t="shared" si="15"/>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3"/>
        <v>O.K.</v>
      </c>
      <c r="C272" s="119" t="s">
        <v>3277</v>
      </c>
      <c r="D272" s="123"/>
      <c r="E272" s="71">
        <f t="shared" si="14"/>
        <v>0</v>
      </c>
      <c r="F272" s="71">
        <f t="shared" si="15"/>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3"/>
        <v>O.K.</v>
      </c>
      <c r="C273" s="118" t="s">
        <v>3278</v>
      </c>
      <c r="D273" s="123"/>
      <c r="E273" s="71">
        <f t="shared" si="14"/>
        <v>0</v>
      </c>
      <c r="F273" s="71">
        <f t="shared" si="15"/>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4"/>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3"/>
        <v>O.K.</v>
      </c>
      <c r="C275" s="119" t="s">
        <v>3280</v>
      </c>
      <c r="D275" s="123"/>
      <c r="E275" s="71">
        <f>MAX(G275:K275)</f>
        <v>0</v>
      </c>
      <c r="F275" s="71">
        <f t="shared" si="15"/>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3"/>
        <v>O.K.</v>
      </c>
      <c r="C276" s="116" t="s">
        <v>3281</v>
      </c>
      <c r="D276" s="123"/>
      <c r="E276" s="71">
        <f>MAX(G276:K276)</f>
        <v>0</v>
      </c>
      <c r="F276" s="71">
        <f t="shared" si="15"/>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IF(E279=1,"Pogreška",IF(F279=1,"Provjera","O.K."))</f>
        <v>O.K.</v>
      </c>
      <c r="C279" s="116" t="s">
        <v>3283</v>
      </c>
      <c r="D279" s="123"/>
      <c r="E279" s="71">
        <f>MAX(G279:K279)</f>
        <v>0</v>
      </c>
      <c r="F279" s="71">
        <f t="shared" ref="F279:F310" si="16">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IF(E280=1,"Pogreška",IF(F280=1,"Provjera","O.K."))</f>
        <v>O.K.</v>
      </c>
      <c r="C280" s="116" t="s">
        <v>3284</v>
      </c>
      <c r="D280" s="123"/>
      <c r="E280" s="71">
        <f>MAX(G280:K280)</f>
        <v>0</v>
      </c>
      <c r="F280" s="71">
        <f t="shared" si="16"/>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17">IF(E281=1,"Pogreška",IF(F281=1,"Provjera","O.K."))</f>
        <v>O.K.</v>
      </c>
      <c r="C281" s="116" t="s">
        <v>3285</v>
      </c>
      <c r="D281" s="123"/>
      <c r="E281" s="71">
        <f t="shared" ref="E281:E287" si="18">MAX(G281:K281)</f>
        <v>0</v>
      </c>
      <c r="F281" s="71">
        <f t="shared" si="16"/>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17"/>
        <v>O.K.</v>
      </c>
      <c r="C282" s="116" t="s">
        <v>3286</v>
      </c>
      <c r="D282" s="123"/>
      <c r="E282" s="71">
        <f t="shared" si="18"/>
        <v>0</v>
      </c>
      <c r="F282" s="71">
        <f t="shared" si="16"/>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17"/>
        <v>O.K.</v>
      </c>
      <c r="C283" s="116" t="s">
        <v>3287</v>
      </c>
      <c r="D283" s="123"/>
      <c r="E283" s="71">
        <f t="shared" si="18"/>
        <v>0</v>
      </c>
      <c r="F283" s="71">
        <f t="shared" si="16"/>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17"/>
        <v>O.K.</v>
      </c>
      <c r="C284" s="168" t="s">
        <v>3288</v>
      </c>
      <c r="D284" s="123"/>
      <c r="E284" s="71">
        <f t="shared" si="18"/>
        <v>0</v>
      </c>
      <c r="F284" s="71">
        <f t="shared" si="16"/>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17"/>
        <v>O.K.</v>
      </c>
      <c r="C286" s="116" t="s">
        <v>3290</v>
      </c>
      <c r="D286" s="123"/>
      <c r="E286" s="71">
        <f t="shared" si="18"/>
        <v>0</v>
      </c>
      <c r="F286" s="71">
        <f t="shared" si="16"/>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17"/>
        <v>O.K.</v>
      </c>
      <c r="C287" s="116" t="s">
        <v>3291</v>
      </c>
      <c r="D287" s="123"/>
      <c r="E287" s="71">
        <f t="shared" si="18"/>
        <v>0</v>
      </c>
      <c r="F287" s="71">
        <f t="shared" si="16"/>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19">IF(E288=1,"Pogreška",IF(F288=1,"Provjera","O.K."))</f>
        <v>O.K.</v>
      </c>
      <c r="C288" s="116" t="s">
        <v>3292</v>
      </c>
      <c r="D288" s="123"/>
      <c r="E288" s="71">
        <f t="shared" ref="E288:E310" si="20">MAX(G288:K288)</f>
        <v>0</v>
      </c>
      <c r="F288" s="71">
        <f t="shared" si="16"/>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19"/>
        <v>O.K.</v>
      </c>
      <c r="C289" s="168" t="s">
        <v>3293</v>
      </c>
      <c r="D289" s="123"/>
      <c r="E289" s="71">
        <f t="shared" si="20"/>
        <v>0</v>
      </c>
      <c r="F289" s="71">
        <f t="shared" si="16"/>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19"/>
        <v>O.K.</v>
      </c>
      <c r="C290" s="168" t="s">
        <v>3294</v>
      </c>
      <c r="D290" s="123"/>
      <c r="E290" s="71">
        <f t="shared" si="20"/>
        <v>0</v>
      </c>
      <c r="F290" s="71">
        <f t="shared" si="16"/>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19"/>
        <v>O.K.</v>
      </c>
      <c r="C291" s="168" t="s">
        <v>3295</v>
      </c>
      <c r="D291" s="123"/>
      <c r="E291" s="71">
        <f t="shared" si="20"/>
        <v>0</v>
      </c>
      <c r="F291" s="71">
        <f t="shared" si="16"/>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19"/>
        <v>O.K.</v>
      </c>
      <c r="C292" s="168" t="s">
        <v>3296</v>
      </c>
      <c r="D292" s="123"/>
      <c r="E292" s="71">
        <f t="shared" si="20"/>
        <v>0</v>
      </c>
      <c r="F292" s="71">
        <f t="shared" si="16"/>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19"/>
        <v>O.K.</v>
      </c>
      <c r="C293" s="168" t="s">
        <v>3297</v>
      </c>
      <c r="D293" s="123"/>
      <c r="E293" s="71">
        <f t="shared" si="20"/>
        <v>0</v>
      </c>
      <c r="F293" s="71">
        <f t="shared" si="16"/>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19"/>
        <v>O.K.</v>
      </c>
      <c r="C294" s="168" t="s">
        <v>3298</v>
      </c>
      <c r="D294" s="123"/>
      <c r="E294" s="71">
        <f t="shared" si="20"/>
        <v>0</v>
      </c>
      <c r="F294" s="71">
        <f t="shared" si="16"/>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19"/>
        <v>O.K.</v>
      </c>
      <c r="C295" s="168" t="s">
        <v>3299</v>
      </c>
      <c r="D295" s="123"/>
      <c r="E295" s="71">
        <f t="shared" si="20"/>
        <v>0</v>
      </c>
      <c r="F295" s="71">
        <f t="shared" si="16"/>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302" si="21">IF(E296=1,"Pogreška",IF(F296=1,"Provjera","O.K."))</f>
        <v>O.K.</v>
      </c>
      <c r="C296" s="168" t="s">
        <v>3300</v>
      </c>
      <c r="D296" s="123"/>
      <c r="E296" s="71">
        <f t="shared" ref="E296:E302" si="22">MAX(G296:K296)</f>
        <v>0</v>
      </c>
      <c r="F296" s="71">
        <f t="shared" ref="F296:F302" si="23">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1"/>
        <v>O.K.</v>
      </c>
      <c r="C297" s="168" t="s">
        <v>3301</v>
      </c>
      <c r="D297" s="123"/>
      <c r="E297" s="71">
        <f t="shared" si="22"/>
        <v>0</v>
      </c>
      <c r="F297" s="71">
        <f t="shared" si="23"/>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1"/>
        <v>O.K.</v>
      </c>
      <c r="C298" s="168" t="s">
        <v>3302</v>
      </c>
      <c r="D298" s="123"/>
      <c r="E298" s="71">
        <f t="shared" si="22"/>
        <v>0</v>
      </c>
      <c r="F298" s="71">
        <f t="shared" si="23"/>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si="21"/>
        <v>O.K.</v>
      </c>
      <c r="C299" s="168" t="s">
        <v>3303</v>
      </c>
      <c r="D299" s="123"/>
      <c r="E299" s="71">
        <f t="shared" si="22"/>
        <v>0</v>
      </c>
      <c r="F299" s="71">
        <f t="shared" si="23"/>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21"/>
        <v>O.K.</v>
      </c>
      <c r="C300" s="168" t="s">
        <v>3304</v>
      </c>
      <c r="D300" s="123"/>
      <c r="E300" s="71">
        <f t="shared" si="22"/>
        <v>0</v>
      </c>
      <c r="F300" s="71">
        <f t="shared" si="2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21"/>
        <v>O.K.</v>
      </c>
      <c r="C301" s="168" t="s">
        <v>3305</v>
      </c>
      <c r="D301" s="123"/>
      <c r="E301" s="71">
        <f t="shared" si="22"/>
        <v>0</v>
      </c>
      <c r="F301" s="71">
        <f t="shared" si="2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21"/>
        <v>O.K.</v>
      </c>
      <c r="C302" s="168" t="s">
        <v>3306</v>
      </c>
      <c r="D302" s="123"/>
      <c r="E302" s="71">
        <f t="shared" si="22"/>
        <v>0</v>
      </c>
      <c r="F302" s="71">
        <f t="shared" si="2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19"/>
        <v>O.K.</v>
      </c>
      <c r="C303" s="168" t="s">
        <v>3307</v>
      </c>
      <c r="D303" s="123"/>
      <c r="E303" s="71">
        <f t="shared" si="20"/>
        <v>0</v>
      </c>
      <c r="F303" s="71">
        <f t="shared" si="16"/>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19"/>
        <v>O.K.</v>
      </c>
      <c r="C305" s="168" t="s">
        <v>3309</v>
      </c>
      <c r="D305" s="123"/>
      <c r="E305" s="71">
        <f t="shared" si="20"/>
        <v>0</v>
      </c>
      <c r="F305" s="71">
        <f t="shared" si="16"/>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19"/>
        <v>O.K.</v>
      </c>
      <c r="C307" s="116" t="s">
        <v>3311</v>
      </c>
      <c r="D307" s="123"/>
      <c r="E307" s="71">
        <f t="shared" si="20"/>
        <v>0</v>
      </c>
      <c r="F307" s="71">
        <f t="shared" si="16"/>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19"/>
        <v>O.K.</v>
      </c>
      <c r="C308" s="116" t="s">
        <v>3312</v>
      </c>
      <c r="D308" s="123"/>
      <c r="E308" s="71">
        <f t="shared" si="20"/>
        <v>0</v>
      </c>
      <c r="F308" s="71">
        <f t="shared" si="16"/>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19"/>
        <v>O.K.</v>
      </c>
      <c r="C309" s="116" t="s">
        <v>3313</v>
      </c>
      <c r="D309" s="123"/>
      <c r="E309" s="71">
        <f t="shared" si="20"/>
        <v>0</v>
      </c>
      <c r="F309" s="71">
        <f t="shared" si="16"/>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19"/>
        <v>O.K.</v>
      </c>
      <c r="C310" s="116" t="s">
        <v>3314</v>
      </c>
      <c r="D310" s="123"/>
      <c r="E310" s="71">
        <f t="shared" si="20"/>
        <v>0</v>
      </c>
      <c r="F310" s="71">
        <f t="shared" si="16"/>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IF(E312=1,"Pogreška",IF(F312=1,"Provjera","O.K."))</f>
        <v>O.K.</v>
      </c>
      <c r="C312" s="307" t="s">
        <v>3281</v>
      </c>
      <c r="D312" s="123"/>
      <c r="E312" s="71">
        <f>MAX(G312:K312)</f>
        <v>0</v>
      </c>
      <c r="F312" s="71">
        <f>MAX(L312:O312)</f>
        <v>0</v>
      </c>
      <c r="G312" s="71">
        <f>IF(MIN(OBVEZE!D5:D105)&lt;-0.001,1,0)</f>
        <v>0</v>
      </c>
      <c r="H312" s="71"/>
      <c r="I312" s="71"/>
      <c r="J312" s="71"/>
      <c r="K312" s="71"/>
      <c r="L312" s="71"/>
      <c r="M312" s="71"/>
      <c r="N312" s="71"/>
      <c r="O312" s="71"/>
      <c r="P312" s="71"/>
    </row>
    <row r="313" spans="1:16" ht="42" customHeight="1" x14ac:dyDescent="0.2">
      <c r="A313" s="133">
        <v>2</v>
      </c>
      <c r="B313" s="134" t="str">
        <f>IF(E313=1,"Pogreška",IF(F313=1,"Provjera","O.K."))</f>
        <v>O.K.</v>
      </c>
      <c r="C313" s="116" t="s">
        <v>3315</v>
      </c>
      <c r="D313" s="123"/>
      <c r="E313" s="71">
        <f>MAX(G313:K313)</f>
        <v>0</v>
      </c>
      <c r="F313" s="71">
        <f>MAX(L313:O313)</f>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SUM(E317)</f>
        <v>0</v>
      </c>
      <c r="F316" s="71">
        <f>SUM(F317)</f>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Tanja Segedi Samardzic</cp:lastModifiedBy>
  <cp:lastPrinted>2024-02-20T10:51:14Z</cp:lastPrinted>
  <dcterms:created xsi:type="dcterms:W3CDTF">2022-04-01T05:14:30Z</dcterms:created>
  <dcterms:modified xsi:type="dcterms:W3CDTF">2024-02-28T06:13:08Z</dcterms:modified>
</cp:coreProperties>
</file>